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T:\WEB_ÚŘEDNÍ DESKA\02_ROZPOČTY LK\SR 2023\"/>
    </mc:Choice>
  </mc:AlternateContent>
  <xr:revisionPtr revIDLastSave="0" documentId="13_ncr:1_{28F19CD7-2C6A-464A-B5D0-A6CE33C732C9}" xr6:coauthVersionLast="47" xr6:coauthVersionMax="47" xr10:uidLastSave="{00000000-0000-0000-0000-000000000000}"/>
  <bookViews>
    <workbookView xWindow="-120" yWindow="-120" windowWidth="25440" windowHeight="15540" tabRatio="947" xr2:uid="{00000000-000D-0000-FFFF-FFFF00000000}"/>
  </bookViews>
  <sheets>
    <sheet name="Titul" sheetId="47" r:id="rId1"/>
    <sheet name="zkratky" sheetId="48" r:id="rId2"/>
    <sheet name="RLK 2023 P" sheetId="49" r:id="rId3"/>
    <sheet name="Příjmy ZU a SU " sheetId="50" r:id="rId4"/>
    <sheet name="Příjmy DU" sheetId="51" r:id="rId5"/>
    <sheet name="RLK 2023 V" sheetId="52" r:id="rId6"/>
    <sheet name="limity výdajů" sheetId="2" r:id="rId7"/>
    <sheet name="ZU a SU" sheetId="1" r:id="rId8"/>
    <sheet name="Hejtman" sheetId="7" r:id="rId9"/>
    <sheet name="Rozvoj" sheetId="8" r:id="rId10"/>
    <sheet name="Ekonomika" sheetId="9" r:id="rId11"/>
    <sheet name="OŠMTSV" sheetId="10" r:id="rId12"/>
    <sheet name="OŠMTSV 913 04" sheetId="45" r:id="rId13"/>
    <sheet name="OŠMTS P 04" sheetId="39" r:id="rId14"/>
    <sheet name="Sociální" sheetId="12" r:id="rId15"/>
    <sheet name="Sociální P 05" sheetId="43" r:id="rId16"/>
    <sheet name="Silnič.hospodářství" sheetId="24" r:id="rId17"/>
    <sheet name="Silnič.hospodářství P 06" sheetId="25" r:id="rId18"/>
    <sheet name="Kultura" sheetId="26" r:id="rId19"/>
    <sheet name="Kultura 913 07" sheetId="46" r:id="rId20"/>
    <sheet name="Kultura P 07" sheetId="42" r:id="rId21"/>
    <sheet name="ŽP" sheetId="28" r:id="rId22"/>
    <sheet name="Životní prostředí P 08" sheetId="41" r:id="rId23"/>
    <sheet name="Zdravotnictví" sheetId="30" r:id="rId24"/>
    <sheet name="Zdrav P 09" sheetId="31" r:id="rId25"/>
    <sheet name="Právní" sheetId="32" r:id="rId26"/>
    <sheet name="Územní plán" sheetId="33" r:id="rId27"/>
    <sheet name="Informatika" sheetId="34" r:id="rId28"/>
    <sheet name="Investice" sheetId="35" r:id="rId29"/>
    <sheet name="Ředitel" sheetId="36" r:id="rId30"/>
    <sheet name="Odd.Sekret.ředitele" sheetId="37" r:id="rId31"/>
    <sheet name="Odd.VZ" sheetId="38" r:id="rId32"/>
    <sheet name="Dopr. obslužnost" sheetId="44" r:id="rId33"/>
    <sheet name="Dopr.obslužnost P 21" sheetId="40" r:id="rId34"/>
  </sheets>
  <externalReferences>
    <externalReference r:id="rId35"/>
  </externalReferences>
  <definedNames>
    <definedName name="_xlnm._FilterDatabase" localSheetId="7" hidden="1">'ZU a SU'!$A$6:$G$112</definedName>
    <definedName name="aaa" localSheetId="32">#REF!</definedName>
    <definedName name="aaa" localSheetId="33">#REF!</definedName>
    <definedName name="aaa" localSheetId="20">#REF!</definedName>
    <definedName name="aaa" localSheetId="4">#REF!</definedName>
    <definedName name="aaa" localSheetId="3">#REF!</definedName>
    <definedName name="aaa" localSheetId="2">#REF!</definedName>
    <definedName name="aaa" localSheetId="5">#REF!</definedName>
    <definedName name="aaa" localSheetId="15">#REF!</definedName>
    <definedName name="aaa" localSheetId="0">#REF!</definedName>
    <definedName name="aaa" localSheetId="1">#REF!</definedName>
    <definedName name="aaa" localSheetId="22">#REF!</definedName>
    <definedName name="aaa">#REF!</definedName>
    <definedName name="Excel_BuiltIn__FilterDatabase_3" localSheetId="32">#REF!</definedName>
    <definedName name="Excel_BuiltIn__FilterDatabase_3" localSheetId="33">#REF!</definedName>
    <definedName name="Excel_BuiltIn__FilterDatabase_3" localSheetId="20">#REF!</definedName>
    <definedName name="Excel_BuiltIn__FilterDatabase_3" localSheetId="31">#REF!</definedName>
    <definedName name="Excel_BuiltIn__FilterDatabase_3" localSheetId="13">#REF!</definedName>
    <definedName name="Excel_BuiltIn__FilterDatabase_3" localSheetId="4">#REF!</definedName>
    <definedName name="Excel_BuiltIn__FilterDatabase_3" localSheetId="3">#REF!</definedName>
    <definedName name="Excel_BuiltIn__FilterDatabase_3" localSheetId="2">#REF!</definedName>
    <definedName name="Excel_BuiltIn__FilterDatabase_3" localSheetId="5">#REF!</definedName>
    <definedName name="Excel_BuiltIn__FilterDatabase_3" localSheetId="15">#REF!</definedName>
    <definedName name="Excel_BuiltIn__FilterDatabase_3" localSheetId="0">#REF!</definedName>
    <definedName name="Excel_BuiltIn__FilterDatabase_3" localSheetId="1">#REF!</definedName>
    <definedName name="Excel_BuiltIn__FilterDatabase_3" localSheetId="22">#REF!</definedName>
    <definedName name="Excel_BuiltIn__FilterDatabase_3">#REF!</definedName>
    <definedName name="g" localSheetId="32">#REF!</definedName>
    <definedName name="g" localSheetId="33">#REF!</definedName>
    <definedName name="g" localSheetId="20">#REF!</definedName>
    <definedName name="g" localSheetId="4">#REF!</definedName>
    <definedName name="g" localSheetId="3">#REF!</definedName>
    <definedName name="g" localSheetId="2">#REF!</definedName>
    <definedName name="g" localSheetId="5">#REF!</definedName>
    <definedName name="g" localSheetId="15">#REF!</definedName>
    <definedName name="g" localSheetId="0">#REF!</definedName>
    <definedName name="g" localSheetId="1">#REF!</definedName>
    <definedName name="g" localSheetId="22">#REF!</definedName>
    <definedName name="g">#REF!</definedName>
    <definedName name="l" localSheetId="32">#REF!</definedName>
    <definedName name="l" localSheetId="33">#REF!</definedName>
    <definedName name="l" localSheetId="20">#REF!</definedName>
    <definedName name="l" localSheetId="4">#REF!</definedName>
    <definedName name="l" localSheetId="3">#REF!</definedName>
    <definedName name="l" localSheetId="2">#REF!</definedName>
    <definedName name="l" localSheetId="5">#REF!</definedName>
    <definedName name="l" localSheetId="15">#REF!</definedName>
    <definedName name="l" localSheetId="0">#REF!</definedName>
    <definedName name="l" localSheetId="1">#REF!</definedName>
    <definedName name="l" localSheetId="22">#REF!</definedName>
    <definedName name="l">#REF!</definedName>
    <definedName name="_xlnm.Print_Titles" localSheetId="32">'Dopr. obslužnost'!$1:$3</definedName>
    <definedName name="_xlnm.Print_Titles" localSheetId="33">'Dopr.obslužnost P 21'!$1:$8</definedName>
    <definedName name="_xlnm.Print_Titles" localSheetId="10">Ekonomika!$1:$4</definedName>
    <definedName name="_xlnm.Print_Titles" localSheetId="8">Hejtman!$1:$4</definedName>
    <definedName name="_xlnm.Print_Titles" localSheetId="28">Investice!$1:$4</definedName>
    <definedName name="_xlnm.Print_Titles" localSheetId="18">Kultura!$1:$4</definedName>
    <definedName name="_xlnm.Print_Titles" localSheetId="19">'Kultura 913 07'!$1:$4</definedName>
    <definedName name="_xlnm.Print_Titles" localSheetId="30">'Odd.Sekret.ředitele'!$1:$3</definedName>
    <definedName name="_xlnm.Print_Titles" localSheetId="31">Odd.VZ!$1:$3</definedName>
    <definedName name="_xlnm.Print_Titles" localSheetId="13">'OŠMTS P 04'!$1:$9</definedName>
    <definedName name="_xlnm.Print_Titles" localSheetId="11">OŠMTSV!$1:$4</definedName>
    <definedName name="_xlnm.Print_Titles" localSheetId="12">'OŠMTSV 913 04'!$1:$9</definedName>
    <definedName name="_xlnm.Print_Titles" localSheetId="25">Právní!$1:$3</definedName>
    <definedName name="_xlnm.Print_Titles" localSheetId="4">'Příjmy DU'!$1:$3</definedName>
    <definedName name="_xlnm.Print_Titles" localSheetId="9">Rozvoj!$1:$4</definedName>
    <definedName name="_xlnm.Print_Titles" localSheetId="29">Ředitel!$1:$4</definedName>
    <definedName name="_xlnm.Print_Titles" localSheetId="16">Silnič.hospodářství!$1:$4</definedName>
    <definedName name="_xlnm.Print_Titles" localSheetId="14">Sociální!$1:$4</definedName>
    <definedName name="_xlnm.Print_Titles" localSheetId="26">'Územní plán'!$1:$3</definedName>
    <definedName name="_xlnm.Print_Titles" localSheetId="23">Zdravotnictví!$1:$4</definedName>
    <definedName name="_xlnm.Print_Titles" localSheetId="7">'ZU a SU'!$5:$6</definedName>
    <definedName name="_xlnm.Print_Titles" localSheetId="21">ŽP!$1:$4</definedName>
    <definedName name="o" localSheetId="32">#REF!</definedName>
    <definedName name="o" localSheetId="33">#REF!</definedName>
    <definedName name="o" localSheetId="20">#REF!</definedName>
    <definedName name="o" localSheetId="4">#REF!</definedName>
    <definedName name="o" localSheetId="3">#REF!</definedName>
    <definedName name="o" localSheetId="2">#REF!</definedName>
    <definedName name="o" localSheetId="5">#REF!</definedName>
    <definedName name="o" localSheetId="15">#REF!</definedName>
    <definedName name="o" localSheetId="0">#REF!</definedName>
    <definedName name="o" localSheetId="1">#REF!</definedName>
    <definedName name="o" localSheetId="22">#REF!</definedName>
    <definedName name="o">#REF!</definedName>
    <definedName name="_xlnm.Print_Area" localSheetId="4">'Příjmy DU'!$A$1:$G$145</definedName>
    <definedName name="_xlnm.Print_Area" localSheetId="3">'Příjmy ZU a SU '!$A$1:$H$53</definedName>
    <definedName name="_xlnm.Print_Area" localSheetId="0">Titul!$A$1:$J$40</definedName>
    <definedName name="_xlnm.Print_Area" localSheetId="7">'ZU a SU'!$A$1:$H$113</definedName>
    <definedName name="p" localSheetId="32">#REF!</definedName>
    <definedName name="p" localSheetId="33">#REF!</definedName>
    <definedName name="p" localSheetId="20">#REF!</definedName>
    <definedName name="p" localSheetId="4">#REF!</definedName>
    <definedName name="p" localSheetId="3">#REF!</definedName>
    <definedName name="p" localSheetId="2">#REF!</definedName>
    <definedName name="p" localSheetId="5">#REF!</definedName>
    <definedName name="p" localSheetId="15">#REF!</definedName>
    <definedName name="p" localSheetId="0">#REF!</definedName>
    <definedName name="p" localSheetId="1">#REF!</definedName>
    <definedName name="p" localSheetId="22">#REF!</definedName>
    <definedName name="p">#REF!</definedName>
    <definedName name="Text11" localSheetId="21">[1]Kompl.!$F$52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34" l="1"/>
  <c r="F19" i="34"/>
  <c r="G144" i="51"/>
  <c r="A144" i="51"/>
  <c r="G140" i="51"/>
  <c r="G139" i="51" s="1"/>
  <c r="A139" i="51"/>
  <c r="G128" i="51"/>
  <c r="A128" i="51"/>
  <c r="G123" i="51"/>
  <c r="A123" i="51"/>
  <c r="G121" i="51"/>
  <c r="A121" i="51"/>
  <c r="G113" i="51"/>
  <c r="A113" i="51"/>
  <c r="G91" i="51"/>
  <c r="A91" i="51"/>
  <c r="G26" i="51"/>
  <c r="A26" i="51"/>
  <c r="G20" i="51"/>
  <c r="A20" i="51"/>
  <c r="G12" i="51"/>
  <c r="A12" i="51"/>
  <c r="G6" i="51"/>
  <c r="A6" i="51"/>
  <c r="G51" i="50"/>
  <c r="F51" i="50"/>
  <c r="E51" i="50"/>
  <c r="G49" i="50"/>
  <c r="F49" i="50"/>
  <c r="E49" i="50"/>
  <c r="G46" i="50"/>
  <c r="G45" i="50" s="1"/>
  <c r="F45" i="50"/>
  <c r="E45" i="50"/>
  <c r="G43" i="50"/>
  <c r="F43" i="50"/>
  <c r="E43" i="50"/>
  <c r="F29" i="50"/>
  <c r="F28" i="50" s="1"/>
  <c r="F53" i="50" s="1"/>
  <c r="G28" i="50"/>
  <c r="E28" i="50"/>
  <c r="E53" i="50" s="1"/>
  <c r="G19" i="50"/>
  <c r="F19" i="50"/>
  <c r="E19" i="50"/>
  <c r="G17" i="50"/>
  <c r="G16" i="50" s="1"/>
  <c r="F16" i="50"/>
  <c r="E16" i="50"/>
  <c r="G13" i="50"/>
  <c r="G21" i="50" s="1"/>
  <c r="F13" i="50"/>
  <c r="F21" i="50" s="1"/>
  <c r="E13" i="50"/>
  <c r="E21" i="50" s="1"/>
  <c r="F11" i="50"/>
  <c r="F10" i="50"/>
  <c r="F8" i="50" s="1"/>
  <c r="F9" i="50"/>
  <c r="G8" i="50"/>
  <c r="E8" i="50"/>
  <c r="G53" i="50" l="1"/>
  <c r="H115" i="1" l="1"/>
  <c r="G115" i="1"/>
  <c r="G77" i="1"/>
  <c r="F44" i="9"/>
  <c r="I12" i="2"/>
  <c r="H9" i="43" l="1"/>
  <c r="J9" i="45" l="1"/>
  <c r="I9" i="45"/>
  <c r="H9" i="45"/>
  <c r="G9" i="45"/>
  <c r="F9" i="45"/>
  <c r="H9" i="39"/>
  <c r="H39" i="10"/>
  <c r="H38" i="10"/>
  <c r="E9" i="45" l="1"/>
  <c r="F71" i="36"/>
  <c r="F107" i="36"/>
  <c r="E71" i="36"/>
  <c r="E70" i="36" s="1"/>
  <c r="E107" i="36"/>
  <c r="F60" i="36"/>
  <c r="E60" i="36"/>
  <c r="F55" i="36"/>
  <c r="E55" i="36"/>
  <c r="F30" i="36"/>
  <c r="E30" i="36"/>
  <c r="F70" i="36" l="1"/>
  <c r="F167" i="28" l="1"/>
  <c r="E167" i="28"/>
  <c r="F153" i="28"/>
  <c r="E153" i="28"/>
  <c r="F88" i="28"/>
  <c r="E88" i="28"/>
  <c r="F85" i="28"/>
  <c r="E85" i="28"/>
  <c r="F82" i="28"/>
  <c r="E82" i="28"/>
  <c r="F68" i="28"/>
  <c r="E68" i="28"/>
  <c r="F63" i="28"/>
  <c r="E63" i="28"/>
  <c r="F54" i="28"/>
  <c r="E54" i="28"/>
  <c r="F49" i="28"/>
  <c r="E49" i="28"/>
  <c r="F43" i="28"/>
  <c r="E43" i="28"/>
  <c r="F40" i="28"/>
  <c r="E40" i="28"/>
  <c r="E35" i="28"/>
  <c r="F35" i="28"/>
  <c r="A35" i="28"/>
  <c r="F37" i="28"/>
  <c r="F160" i="26"/>
  <c r="E160" i="26"/>
  <c r="H9" i="42" l="1"/>
  <c r="E9" i="46"/>
  <c r="J9" i="46"/>
  <c r="I9" i="46"/>
  <c r="H9" i="46"/>
  <c r="G9" i="46"/>
  <c r="F9" i="46"/>
  <c r="A66" i="9"/>
  <c r="E66" i="9"/>
  <c r="F66" i="9"/>
  <c r="F159" i="8"/>
  <c r="F158" i="8" s="1"/>
  <c r="F46" i="8"/>
  <c r="E46" i="8"/>
  <c r="A46" i="8"/>
  <c r="F29" i="8"/>
  <c r="E29" i="8"/>
  <c r="A29" i="8"/>
  <c r="F21" i="8"/>
  <c r="E21" i="8"/>
  <c r="A21" i="8"/>
  <c r="G12" i="40"/>
  <c r="F136" i="24" l="1"/>
  <c r="E136" i="24"/>
  <c r="F48" i="24"/>
  <c r="E48" i="24"/>
  <c r="H37" i="10" l="1"/>
  <c r="E37" i="10"/>
  <c r="F37" i="10"/>
  <c r="A9" i="45"/>
  <c r="A36" i="26"/>
  <c r="E69" i="45"/>
  <c r="E16" i="46"/>
  <c r="E15" i="46"/>
  <c r="E14" i="46"/>
  <c r="E13" i="46"/>
  <c r="E12" i="46"/>
  <c r="E11" i="46"/>
  <c r="E68" i="45"/>
  <c r="E67" i="45"/>
  <c r="E66" i="45"/>
  <c r="E65" i="45"/>
  <c r="E64" i="45"/>
  <c r="E63" i="45"/>
  <c r="E62" i="45"/>
  <c r="E61" i="45"/>
  <c r="E60" i="45"/>
  <c r="E59" i="45"/>
  <c r="E58" i="45"/>
  <c r="E57" i="45"/>
  <c r="E56" i="45"/>
  <c r="E55" i="45"/>
  <c r="E54" i="45"/>
  <c r="E53" i="45"/>
  <c r="E52" i="45"/>
  <c r="E51" i="45"/>
  <c r="E50" i="45"/>
  <c r="E49" i="45"/>
  <c r="E48" i="45"/>
  <c r="E47" i="45"/>
  <c r="E46" i="45"/>
  <c r="E45" i="45"/>
  <c r="E44" i="45"/>
  <c r="E43" i="45"/>
  <c r="E42" i="45"/>
  <c r="E41" i="45"/>
  <c r="E40" i="45"/>
  <c r="E39" i="45"/>
  <c r="E38" i="45"/>
  <c r="E37" i="45"/>
  <c r="E36" i="45"/>
  <c r="E35" i="45"/>
  <c r="E34" i="45"/>
  <c r="E33" i="45"/>
  <c r="E32" i="45"/>
  <c r="E31" i="45"/>
  <c r="E30" i="45"/>
  <c r="E29" i="45"/>
  <c r="E28" i="45"/>
  <c r="E27" i="45"/>
  <c r="E26" i="45"/>
  <c r="E25" i="45"/>
  <c r="E24" i="45"/>
  <c r="E23" i="45"/>
  <c r="E22" i="45"/>
  <c r="E21" i="45"/>
  <c r="E20" i="45"/>
  <c r="E19" i="45"/>
  <c r="E18" i="45"/>
  <c r="E17" i="45"/>
  <c r="E16" i="45"/>
  <c r="E15" i="45"/>
  <c r="E14" i="45"/>
  <c r="E13" i="45"/>
  <c r="E12" i="45"/>
  <c r="E11" i="45"/>
  <c r="E10" i="45"/>
  <c r="F78" i="1"/>
  <c r="A9" i="46"/>
  <c r="E106" i="26"/>
  <c r="F171" i="10" l="1"/>
  <c r="E171" i="10"/>
  <c r="A171" i="10"/>
  <c r="F153" i="10"/>
  <c r="F152" i="10" s="1"/>
  <c r="E153" i="10"/>
  <c r="F104" i="10"/>
  <c r="F137" i="10"/>
  <c r="F142" i="10"/>
  <c r="F77" i="10"/>
  <c r="F55" i="10"/>
  <c r="E55" i="10"/>
  <c r="F47" i="10"/>
  <c r="E47" i="10"/>
  <c r="F68" i="10"/>
  <c r="F24" i="10"/>
  <c r="F23" i="10" s="1"/>
  <c r="E24" i="10"/>
  <c r="F136" i="10" l="1"/>
  <c r="F103" i="10" s="1"/>
  <c r="F46" i="10"/>
  <c r="F124" i="28" l="1"/>
  <c r="E124" i="28"/>
  <c r="A124" i="28"/>
  <c r="F111" i="28"/>
  <c r="F110" i="28" s="1"/>
  <c r="F115" i="28"/>
  <c r="F120" i="28"/>
  <c r="F131" i="28"/>
  <c r="E131" i="28"/>
  <c r="A131" i="28"/>
  <c r="F152" i="28"/>
  <c r="F183" i="28"/>
  <c r="F175" i="28"/>
  <c r="F170" i="28"/>
  <c r="E170" i="28"/>
  <c r="A170" i="28"/>
  <c r="F140" i="28"/>
  <c r="F139" i="28" s="1"/>
  <c r="E140" i="28"/>
  <c r="A140" i="28"/>
  <c r="F101" i="28"/>
  <c r="F166" i="28" l="1"/>
  <c r="G68" i="12" l="1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A48" i="12" l="1"/>
  <c r="A43" i="28" l="1"/>
  <c r="A54" i="28"/>
  <c r="F95" i="24"/>
  <c r="E95" i="24"/>
  <c r="F81" i="24"/>
  <c r="F80" i="24" s="1"/>
  <c r="E81" i="24"/>
  <c r="A81" i="24"/>
  <c r="H37" i="24"/>
  <c r="G37" i="24"/>
  <c r="F93" i="12" l="1"/>
  <c r="F144" i="26"/>
  <c r="F106" i="26"/>
  <c r="F103" i="26"/>
  <c r="F71" i="26"/>
  <c r="F70" i="26" s="1"/>
  <c r="F46" i="26"/>
  <c r="F49" i="26"/>
  <c r="F62" i="26"/>
  <c r="F53" i="26"/>
  <c r="F25" i="26"/>
  <c r="F24" i="26" s="1"/>
  <c r="A53" i="26"/>
  <c r="F97" i="26" l="1"/>
  <c r="F45" i="26"/>
  <c r="F159" i="12" l="1"/>
  <c r="E159" i="12"/>
  <c r="A159" i="12"/>
  <c r="F147" i="12"/>
  <c r="E147" i="12"/>
  <c r="A147" i="12"/>
  <c r="F135" i="12"/>
  <c r="F134" i="12" s="1"/>
  <c r="E135" i="12"/>
  <c r="A135" i="12"/>
  <c r="F115" i="12"/>
  <c r="F114" i="12" s="1"/>
  <c r="E115" i="12"/>
  <c r="A115" i="12"/>
  <c r="F88" i="12"/>
  <c r="F95" i="12"/>
  <c r="F102" i="12"/>
  <c r="F104" i="12"/>
  <c r="E106" i="12"/>
  <c r="A106" i="12"/>
  <c r="A93" i="12"/>
  <c r="F85" i="12"/>
  <c r="E85" i="12"/>
  <c r="A85" i="12"/>
  <c r="F97" i="12"/>
  <c r="E97" i="12"/>
  <c r="A97" i="12"/>
  <c r="F77" i="12"/>
  <c r="E77" i="12"/>
  <c r="A77" i="12"/>
  <c r="F75" i="12"/>
  <c r="F24" i="12"/>
  <c r="F23" i="12" s="1"/>
  <c r="E24" i="12"/>
  <c r="A24" i="12"/>
  <c r="E159" i="8"/>
  <c r="E158" i="8" s="1"/>
  <c r="F96" i="8"/>
  <c r="E96" i="8"/>
  <c r="A96" i="8"/>
  <c r="F56" i="8"/>
  <c r="F55" i="8" s="1"/>
  <c r="E56" i="8"/>
  <c r="A56" i="8"/>
  <c r="F41" i="8"/>
  <c r="F39" i="8"/>
  <c r="F36" i="8"/>
  <c r="E41" i="8"/>
  <c r="A41" i="8"/>
  <c r="H26" i="28"/>
  <c r="F74" i="30"/>
  <c r="F73" i="30"/>
  <c r="A74" i="30"/>
  <c r="E74" i="30"/>
  <c r="F58" i="30"/>
  <c r="E13" i="30" s="1"/>
  <c r="F50" i="30"/>
  <c r="F43" i="30"/>
  <c r="F20" i="8" l="1"/>
  <c r="F74" i="12"/>
  <c r="F41" i="30"/>
  <c r="F22" i="36" l="1"/>
  <c r="F21" i="36" s="1"/>
  <c r="E22" i="36"/>
  <c r="F53" i="36"/>
  <c r="A60" i="36"/>
  <c r="A55" i="36"/>
  <c r="F139" i="36"/>
  <c r="F120" i="36"/>
  <c r="E120" i="36"/>
  <c r="E139" i="36"/>
  <c r="F157" i="36"/>
  <c r="F19" i="35"/>
  <c r="F173" i="36"/>
  <c r="E173" i="36"/>
  <c r="F51" i="35"/>
  <c r="E51" i="35"/>
  <c r="F37" i="35"/>
  <c r="F36" i="35" s="1"/>
  <c r="E37" i="35"/>
  <c r="A37" i="35"/>
  <c r="F119" i="36" l="1"/>
  <c r="F33" i="34" l="1"/>
  <c r="A33" i="34"/>
  <c r="E33" i="34"/>
  <c r="F72" i="44"/>
  <c r="E72" i="44"/>
  <c r="G89" i="1" s="1"/>
  <c r="A72" i="44"/>
  <c r="E36" i="44"/>
  <c r="E39" i="44"/>
  <c r="E21" i="44"/>
  <c r="E20" i="44" s="1"/>
  <c r="F20" i="44"/>
  <c r="F23" i="44"/>
  <c r="A23" i="44"/>
  <c r="A20" i="44"/>
  <c r="A59" i="9"/>
  <c r="E59" i="9"/>
  <c r="F59" i="9"/>
  <c r="F21" i="9"/>
  <c r="F20" i="9" s="1"/>
  <c r="E10" i="9" s="1"/>
  <c r="E21" i="9"/>
  <c r="E20" i="9" s="1"/>
  <c r="G27" i="1" s="1"/>
  <c r="A21" i="9"/>
  <c r="A20" i="9" s="1"/>
  <c r="F60" i="7"/>
  <c r="E60" i="7"/>
  <c r="A60" i="7"/>
  <c r="F156" i="7"/>
  <c r="E15" i="7"/>
  <c r="E14" i="7"/>
  <c r="E122" i="7"/>
  <c r="F122" i="7"/>
  <c r="A122" i="7"/>
  <c r="E156" i="7"/>
  <c r="H27" i="1" l="1"/>
  <c r="E12" i="44"/>
  <c r="H89" i="1"/>
  <c r="E23" i="44"/>
  <c r="A24" i="7" l="1"/>
  <c r="A29" i="7"/>
  <c r="H50" i="2"/>
  <c r="H49" i="2"/>
  <c r="H48" i="2"/>
  <c r="H47" i="2"/>
  <c r="H46" i="2"/>
  <c r="H45" i="2"/>
  <c r="H44" i="2"/>
  <c r="H43" i="2"/>
  <c r="H36" i="2"/>
  <c r="H35" i="2"/>
  <c r="H34" i="2"/>
  <c r="G51" i="2"/>
  <c r="F191" i="28"/>
  <c r="E191" i="28"/>
  <c r="A191" i="28"/>
  <c r="H111" i="1"/>
  <c r="H110" i="1" s="1"/>
  <c r="G111" i="1"/>
  <c r="G110" i="1" s="1"/>
  <c r="F110" i="1"/>
  <c r="H104" i="1"/>
  <c r="H109" i="1"/>
  <c r="H108" i="1"/>
  <c r="H107" i="1"/>
  <c r="H106" i="1"/>
  <c r="H103" i="1"/>
  <c r="H99" i="1"/>
  <c r="H97" i="1"/>
  <c r="H95" i="1"/>
  <c r="H93" i="1"/>
  <c r="H88" i="1"/>
  <c r="H85" i="1"/>
  <c r="H84" i="1"/>
  <c r="H83" i="1"/>
  <c r="H82" i="1"/>
  <c r="H80" i="1"/>
  <c r="H77" i="1"/>
  <c r="H76" i="1"/>
  <c r="H75" i="1"/>
  <c r="H74" i="1"/>
  <c r="H72" i="1"/>
  <c r="H71" i="1"/>
  <c r="H67" i="1"/>
  <c r="H66" i="1"/>
  <c r="H64" i="1"/>
  <c r="H63" i="1"/>
  <c r="H61" i="1"/>
  <c r="H58" i="1"/>
  <c r="H57" i="1"/>
  <c r="H56" i="1"/>
  <c r="H54" i="1"/>
  <c r="H53" i="1"/>
  <c r="H52" i="1"/>
  <c r="H49" i="1"/>
  <c r="H48" i="1"/>
  <c r="H47" i="1"/>
  <c r="H42" i="1"/>
  <c r="H41" i="1"/>
  <c r="H37" i="1"/>
  <c r="H36" i="1"/>
  <c r="H35" i="1"/>
  <c r="H33" i="1"/>
  <c r="H32" i="1"/>
  <c r="H30" i="1"/>
  <c r="H24" i="1"/>
  <c r="H23" i="1"/>
  <c r="H22" i="1"/>
  <c r="H21" i="1"/>
  <c r="H20" i="1"/>
  <c r="H17" i="1"/>
  <c r="H16" i="1"/>
  <c r="H14" i="1"/>
  <c r="H13" i="1"/>
  <c r="H11" i="1"/>
  <c r="H9" i="1"/>
  <c r="F28" i="1"/>
  <c r="F45" i="1"/>
  <c r="A32" i="30" l="1"/>
  <c r="A106" i="26" l="1"/>
  <c r="A51" i="35"/>
  <c r="E36" i="35" l="1"/>
  <c r="E19" i="35"/>
  <c r="A19" i="35"/>
  <c r="A153" i="10" l="1"/>
  <c r="E137" i="10"/>
  <c r="E142" i="10"/>
  <c r="A142" i="10"/>
  <c r="E104" i="10"/>
  <c r="A104" i="10"/>
  <c r="E14" i="10"/>
  <c r="E13" i="10"/>
  <c r="E77" i="10"/>
  <c r="A77" i="10"/>
  <c r="E68" i="10"/>
  <c r="A68" i="10"/>
  <c r="A55" i="10"/>
  <c r="A47" i="10"/>
  <c r="A24" i="10"/>
  <c r="E136" i="10" l="1"/>
  <c r="E103" i="10" s="1"/>
  <c r="G47" i="1"/>
  <c r="E46" i="10"/>
  <c r="A46" i="10"/>
  <c r="E23" i="10"/>
  <c r="E51" i="9" l="1"/>
  <c r="E172" i="36"/>
  <c r="E157" i="36"/>
  <c r="A157" i="36"/>
  <c r="E119" i="36"/>
  <c r="A12" i="40" l="1"/>
  <c r="G9" i="40"/>
  <c r="A9" i="40"/>
  <c r="F61" i="9" l="1"/>
  <c r="F58" i="9" s="1"/>
  <c r="E61" i="9"/>
  <c r="E58" i="9" s="1"/>
  <c r="A61" i="9"/>
  <c r="A58" i="9" s="1"/>
  <c r="F41" i="9"/>
  <c r="A159" i="8"/>
  <c r="H105" i="1" l="1"/>
  <c r="F48" i="12" l="1"/>
  <c r="E48" i="12"/>
  <c r="E13" i="26" l="1"/>
  <c r="E103" i="26"/>
  <c r="A103" i="26"/>
  <c r="E71" i="26"/>
  <c r="E70" i="26" s="1"/>
  <c r="A71" i="26"/>
  <c r="A70" i="26" s="1"/>
  <c r="E53" i="26"/>
  <c r="E25" i="26"/>
  <c r="G48" i="1" l="1"/>
  <c r="F36" i="26"/>
  <c r="E36" i="26"/>
  <c r="A9" i="42" l="1"/>
  <c r="A160" i="26" l="1"/>
  <c r="G32" i="30" l="1"/>
  <c r="F24" i="30" l="1"/>
  <c r="F23" i="30" s="1"/>
  <c r="H18" i="1" s="1"/>
  <c r="G26" i="28"/>
  <c r="E43" i="30"/>
  <c r="A43" i="30"/>
  <c r="A50" i="30"/>
  <c r="E58" i="30"/>
  <c r="A58" i="30"/>
  <c r="H68" i="1"/>
  <c r="F88" i="30"/>
  <c r="E88" i="30"/>
  <c r="E18" i="28"/>
  <c r="E175" i="28"/>
  <c r="E115" i="28"/>
  <c r="A115" i="28"/>
  <c r="E120" i="28"/>
  <c r="A120" i="28"/>
  <c r="A88" i="28"/>
  <c r="E101" i="28"/>
  <c r="E100" i="28" s="1"/>
  <c r="A101" i="28"/>
  <c r="A100" i="28" s="1"/>
  <c r="E13" i="28"/>
  <c r="A85" i="28"/>
  <c r="E166" i="28" l="1"/>
  <c r="G17" i="2"/>
  <c r="G49" i="1"/>
  <c r="A41" i="30"/>
  <c r="F24" i="24" l="1"/>
  <c r="F23" i="24" s="1"/>
  <c r="H15" i="1" s="1"/>
  <c r="A24" i="24"/>
  <c r="E24" i="24"/>
  <c r="F47" i="24"/>
  <c r="H34" i="1" s="1"/>
  <c r="E47" i="24"/>
  <c r="A48" i="24"/>
  <c r="A47" i="24" s="1"/>
  <c r="F63" i="24"/>
  <c r="F62" i="24" s="1"/>
  <c r="H55" i="1" s="1"/>
  <c r="E63" i="24"/>
  <c r="A63" i="24"/>
  <c r="H65" i="1"/>
  <c r="F49" i="44" l="1"/>
  <c r="F48" i="44" s="1"/>
  <c r="E49" i="44"/>
  <c r="E48" i="44" s="1"/>
  <c r="A49" i="44"/>
  <c r="A48" i="44" s="1"/>
  <c r="F32" i="34"/>
  <c r="H70" i="1" s="1"/>
  <c r="H40" i="1"/>
  <c r="E19" i="34"/>
  <c r="E18" i="34" s="1"/>
  <c r="A19" i="34"/>
  <c r="A18" i="34" s="1"/>
  <c r="F36" i="33"/>
  <c r="F35" i="33" s="1"/>
  <c r="H69" i="1" s="1"/>
  <c r="F27" i="33"/>
  <c r="F25" i="33"/>
  <c r="F23" i="33"/>
  <c r="F21" i="33"/>
  <c r="F19" i="33"/>
  <c r="E27" i="33"/>
  <c r="E19" i="33"/>
  <c r="E18" i="33" s="1"/>
  <c r="E21" i="33"/>
  <c r="E23" i="33"/>
  <c r="E25" i="33"/>
  <c r="A27" i="33"/>
  <c r="F19" i="44" l="1"/>
  <c r="H44" i="1" s="1"/>
  <c r="F18" i="33"/>
  <c r="H39" i="1" s="1"/>
  <c r="A19" i="44"/>
  <c r="E11" i="44"/>
  <c r="H59" i="1"/>
  <c r="E19" i="44"/>
  <c r="E10" i="44" s="1"/>
  <c r="F19" i="37"/>
  <c r="H26" i="1" s="1"/>
  <c r="F18" i="38"/>
  <c r="E9" i="44" l="1"/>
  <c r="E10" i="38"/>
  <c r="H43" i="1"/>
  <c r="G59" i="1"/>
  <c r="G44" i="1"/>
  <c r="M26" i="2" l="1"/>
  <c r="I50" i="2" s="1"/>
  <c r="F155" i="7"/>
  <c r="A156" i="7"/>
  <c r="F112" i="7"/>
  <c r="E112" i="7"/>
  <c r="F48" i="7"/>
  <c r="E48" i="7"/>
  <c r="H102" i="1" l="1"/>
  <c r="E16" i="7"/>
  <c r="F29" i="7"/>
  <c r="F24" i="7"/>
  <c r="E24" i="7"/>
  <c r="E29" i="7"/>
  <c r="F23" i="7" l="1"/>
  <c r="H8" i="1" s="1"/>
  <c r="E111" i="7" l="1"/>
  <c r="A112" i="7"/>
  <c r="A111" i="7" s="1"/>
  <c r="F111" i="7"/>
  <c r="E12" i="7" l="1"/>
  <c r="H46" i="1"/>
  <c r="H45" i="1" s="1"/>
  <c r="A41" i="9"/>
  <c r="G46" i="1" l="1"/>
  <c r="G45" i="1" s="1"/>
  <c r="G10" i="2"/>
  <c r="G27" i="2" s="1"/>
  <c r="A9" i="43" l="1"/>
  <c r="H9" i="41" l="1"/>
  <c r="A9" i="41"/>
  <c r="G11" i="40" l="1"/>
  <c r="A11" i="40"/>
  <c r="A9" i="39" l="1"/>
  <c r="E144" i="26" l="1"/>
  <c r="H7" i="1" l="1"/>
  <c r="H10" i="1"/>
  <c r="H12" i="1"/>
  <c r="H60" i="1"/>
  <c r="H73" i="1"/>
  <c r="H92" i="1"/>
  <c r="H94" i="1"/>
  <c r="H96" i="1"/>
  <c r="H98" i="1"/>
  <c r="H100" i="1"/>
  <c r="G17" i="1"/>
  <c r="E49" i="26"/>
  <c r="G102" i="1"/>
  <c r="G95" i="1"/>
  <c r="G61" i="1"/>
  <c r="G74" i="1"/>
  <c r="A173" i="36" l="1"/>
  <c r="A172" i="36" s="1"/>
  <c r="E156" i="36"/>
  <c r="A139" i="36"/>
  <c r="A120" i="36"/>
  <c r="E53" i="36"/>
  <c r="E21" i="36"/>
  <c r="A71" i="36"/>
  <c r="A70" i="36" s="1"/>
  <c r="A30" i="36"/>
  <c r="E12" i="35"/>
  <c r="E11" i="35"/>
  <c r="E10" i="35"/>
  <c r="G41" i="1" l="1"/>
  <c r="G71" i="1"/>
  <c r="G88" i="1"/>
  <c r="A119" i="36"/>
  <c r="A118" i="36" s="1"/>
  <c r="A54" i="36"/>
  <c r="A53" i="36" l="1"/>
  <c r="E11" i="34" l="1"/>
  <c r="G70" i="1" s="1"/>
  <c r="E10" i="34"/>
  <c r="G40" i="1" s="1"/>
  <c r="E11" i="33"/>
  <c r="G69" i="1" s="1"/>
  <c r="E10" i="33"/>
  <c r="G39" i="1" s="1"/>
  <c r="A25" i="33"/>
  <c r="A23" i="33"/>
  <c r="A21" i="33"/>
  <c r="A19" i="33"/>
  <c r="A18" i="33" l="1"/>
  <c r="E15" i="30" l="1"/>
  <c r="E14" i="30"/>
  <c r="G58" i="1"/>
  <c r="E12" i="30"/>
  <c r="G37" i="1" s="1"/>
  <c r="E10" i="30"/>
  <c r="A88" i="30"/>
  <c r="E73" i="30"/>
  <c r="A24" i="30"/>
  <c r="D18" i="2" l="1"/>
  <c r="G18" i="1"/>
  <c r="C42" i="2"/>
  <c r="H42" i="2" s="1"/>
  <c r="G109" i="1"/>
  <c r="G68" i="1"/>
  <c r="D17" i="2"/>
  <c r="E139" i="28" l="1"/>
  <c r="E19" i="28"/>
  <c r="E16" i="28"/>
  <c r="E15" i="28"/>
  <c r="E14" i="28"/>
  <c r="E12" i="28"/>
  <c r="E11" i="28"/>
  <c r="A175" i="28"/>
  <c r="A167" i="28"/>
  <c r="A153" i="28"/>
  <c r="E111" i="28"/>
  <c r="E110" i="28" s="1"/>
  <c r="A111" i="28"/>
  <c r="A110" i="28" s="1"/>
  <c r="A63" i="28"/>
  <c r="A26" i="28"/>
  <c r="E23" i="7"/>
  <c r="A166" i="28" l="1"/>
  <c r="G36" i="1"/>
  <c r="E51" i="2"/>
  <c r="G97" i="1"/>
  <c r="G57" i="1"/>
  <c r="F51" i="2"/>
  <c r="G99" i="1"/>
  <c r="G67" i="1"/>
  <c r="C41" i="2"/>
  <c r="H41" i="2" s="1"/>
  <c r="G108" i="1"/>
  <c r="G24" i="1"/>
  <c r="E17" i="26"/>
  <c r="E16" i="26"/>
  <c r="E15" i="26"/>
  <c r="E14" i="26"/>
  <c r="G56" i="1" s="1"/>
  <c r="J16" i="2" l="1"/>
  <c r="G66" i="1"/>
  <c r="G85" i="1"/>
  <c r="C40" i="2"/>
  <c r="H40" i="2" s="1"/>
  <c r="G107" i="1"/>
  <c r="E12" i="26"/>
  <c r="G35" i="1" s="1"/>
  <c r="E11" i="26"/>
  <c r="E10" i="26"/>
  <c r="G16" i="1" s="1"/>
  <c r="A144" i="26"/>
  <c r="G23" i="1" l="1"/>
  <c r="E128" i="26"/>
  <c r="E97" i="26" s="1"/>
  <c r="A98" i="26"/>
  <c r="E62" i="26"/>
  <c r="E46" i="26"/>
  <c r="A46" i="26"/>
  <c r="A25" i="26"/>
  <c r="E45" i="26" l="1"/>
  <c r="A62" i="26"/>
  <c r="A49" i="26"/>
  <c r="E16" i="24"/>
  <c r="E15" i="24"/>
  <c r="E14" i="24"/>
  <c r="E13" i="24"/>
  <c r="G55" i="1" s="1"/>
  <c r="E12" i="24"/>
  <c r="E11" i="24"/>
  <c r="E10" i="24"/>
  <c r="A45" i="26" l="1"/>
  <c r="G22" i="1"/>
  <c r="G34" i="1"/>
  <c r="G84" i="1"/>
  <c r="C39" i="2"/>
  <c r="H39" i="2" s="1"/>
  <c r="G106" i="1"/>
  <c r="G15" i="1"/>
  <c r="G65" i="1"/>
  <c r="A136" i="24"/>
  <c r="A37" i="24" l="1"/>
  <c r="A23" i="24"/>
  <c r="E16" i="12" l="1"/>
  <c r="G105" i="1" s="1"/>
  <c r="E15" i="12"/>
  <c r="E14" i="12"/>
  <c r="E13" i="12"/>
  <c r="E12" i="12"/>
  <c r="E11" i="12"/>
  <c r="E10" i="12"/>
  <c r="E9" i="12" l="1"/>
  <c r="G14" i="1"/>
  <c r="G64" i="1"/>
  <c r="G83" i="1"/>
  <c r="G33" i="1"/>
  <c r="G54" i="1"/>
  <c r="C38" i="2"/>
  <c r="H38" i="2" s="1"/>
  <c r="G21" i="1"/>
  <c r="E104" i="12"/>
  <c r="E102" i="12"/>
  <c r="E95" i="12"/>
  <c r="E93" i="12"/>
  <c r="E88" i="12"/>
  <c r="E75" i="12"/>
  <c r="A23" i="12"/>
  <c r="E74" i="12" l="1"/>
  <c r="A104" i="12"/>
  <c r="A102" i="12"/>
  <c r="A95" i="12"/>
  <c r="A88" i="12"/>
  <c r="A75" i="12"/>
  <c r="A74" i="12" l="1"/>
  <c r="E18" i="38"/>
  <c r="A18" i="38"/>
  <c r="E19" i="37"/>
  <c r="A19" i="37"/>
  <c r="E10" i="37"/>
  <c r="A156" i="36"/>
  <c r="A22" i="36"/>
  <c r="E14" i="36"/>
  <c r="E13" i="36"/>
  <c r="E12" i="36"/>
  <c r="E11" i="36"/>
  <c r="G11" i="1" s="1"/>
  <c r="E10" i="36"/>
  <c r="G9" i="1" s="1"/>
  <c r="A36" i="35"/>
  <c r="E9" i="35"/>
  <c r="E32" i="34"/>
  <c r="A32" i="34"/>
  <c r="E36" i="33"/>
  <c r="E35" i="33" s="1"/>
  <c r="A36" i="33"/>
  <c r="A35" i="33" s="1"/>
  <c r="E9" i="33"/>
  <c r="F17" i="32"/>
  <c r="E17" i="32"/>
  <c r="A17" i="32"/>
  <c r="E87" i="30"/>
  <c r="A87" i="30"/>
  <c r="A73" i="30"/>
  <c r="E50" i="30"/>
  <c r="E41" i="30" s="1"/>
  <c r="F32" i="30"/>
  <c r="E32" i="30"/>
  <c r="E24" i="30"/>
  <c r="E23" i="30" s="1"/>
  <c r="A23" i="30"/>
  <c r="E183" i="28"/>
  <c r="A183" i="28"/>
  <c r="E152" i="28"/>
  <c r="A152" i="28"/>
  <c r="A139" i="28"/>
  <c r="A82" i="28"/>
  <c r="A68" i="28"/>
  <c r="A49" i="28"/>
  <c r="A40" i="28"/>
  <c r="F26" i="28"/>
  <c r="E26" i="28"/>
  <c r="E9" i="28"/>
  <c r="E159" i="26"/>
  <c r="A159" i="26"/>
  <c r="F137" i="26"/>
  <c r="E137" i="26"/>
  <c r="E136" i="26" s="1"/>
  <c r="A136" i="26"/>
  <c r="E24" i="26"/>
  <c r="A24" i="26"/>
  <c r="E9" i="26"/>
  <c r="E135" i="24"/>
  <c r="A135" i="24"/>
  <c r="A120" i="24" s="1"/>
  <c r="A95" i="24" s="1"/>
  <c r="E80" i="24"/>
  <c r="A80" i="24"/>
  <c r="E62" i="24"/>
  <c r="A62" i="24"/>
  <c r="F37" i="24"/>
  <c r="E37" i="24"/>
  <c r="E23" i="24"/>
  <c r="E9" i="24"/>
  <c r="A158" i="12"/>
  <c r="E134" i="12"/>
  <c r="A134" i="12"/>
  <c r="E114" i="12"/>
  <c r="A114" i="12"/>
  <c r="E23" i="12"/>
  <c r="E17" i="10"/>
  <c r="E16" i="10"/>
  <c r="E15" i="10"/>
  <c r="E12" i="10"/>
  <c r="E11" i="10"/>
  <c r="E10" i="10"/>
  <c r="A190" i="10"/>
  <c r="A185" i="10"/>
  <c r="A137" i="10"/>
  <c r="A136" i="10" s="1"/>
  <c r="H32" i="30" l="1"/>
  <c r="H25" i="1" s="1"/>
  <c r="H19" i="1" s="1"/>
  <c r="H38" i="1"/>
  <c r="E10" i="32"/>
  <c r="G72" i="1"/>
  <c r="G93" i="1"/>
  <c r="C27" i="2"/>
  <c r="G42" i="1"/>
  <c r="E9" i="34"/>
  <c r="G26" i="1"/>
  <c r="E9" i="37"/>
  <c r="E9" i="38"/>
  <c r="G43" i="1"/>
  <c r="F25" i="2"/>
  <c r="G20" i="1"/>
  <c r="G82" i="1"/>
  <c r="G32" i="1"/>
  <c r="C37" i="2"/>
  <c r="H37" i="2" s="1"/>
  <c r="G104" i="1"/>
  <c r="G53" i="1"/>
  <c r="D27" i="2"/>
  <c r="G13" i="1"/>
  <c r="J27" i="2"/>
  <c r="G63" i="1"/>
  <c r="E9" i="36"/>
  <c r="A21" i="36"/>
  <c r="A34" i="28"/>
  <c r="A97" i="26"/>
  <c r="E12" i="9"/>
  <c r="E41" i="9"/>
  <c r="E11" i="30" l="1"/>
  <c r="E9" i="30" s="1"/>
  <c r="I27" i="2"/>
  <c r="G38" i="1"/>
  <c r="F19" i="2"/>
  <c r="E9" i="32"/>
  <c r="B51" i="2"/>
  <c r="E27" i="2"/>
  <c r="G25" i="1"/>
  <c r="A29" i="9"/>
  <c r="A28" i="9" s="1"/>
  <c r="D51" i="2"/>
  <c r="F190" i="10"/>
  <c r="E190" i="10"/>
  <c r="F185" i="10"/>
  <c r="E185" i="10"/>
  <c r="E152" i="10"/>
  <c r="A152" i="10"/>
  <c r="A23" i="10"/>
  <c r="E9" i="10"/>
  <c r="F51" i="9"/>
  <c r="F29" i="9"/>
  <c r="F28" i="9" s="1"/>
  <c r="E29" i="9"/>
  <c r="E28" i="9" s="1"/>
  <c r="E13" i="8"/>
  <c r="E12" i="8"/>
  <c r="E11" i="8"/>
  <c r="E10" i="8"/>
  <c r="A158" i="8"/>
  <c r="E55" i="8"/>
  <c r="A55" i="8"/>
  <c r="A39" i="8"/>
  <c r="A36" i="8"/>
  <c r="A20" i="8" s="1"/>
  <c r="E39" i="8"/>
  <c r="E36" i="8"/>
  <c r="E20" i="8" l="1"/>
  <c r="E184" i="10"/>
  <c r="H31" i="1"/>
  <c r="E11" i="9"/>
  <c r="G31" i="1" s="1"/>
  <c r="H91" i="1"/>
  <c r="H90" i="1" s="1"/>
  <c r="E13" i="9"/>
  <c r="H81" i="1"/>
  <c r="H78" i="1" s="1"/>
  <c r="G52" i="1"/>
  <c r="G80" i="1"/>
  <c r="G103" i="1"/>
  <c r="G30" i="1"/>
  <c r="E9" i="8"/>
  <c r="A184" i="10"/>
  <c r="E14" i="9" l="1"/>
  <c r="E9" i="9" s="1"/>
  <c r="G81" i="1"/>
  <c r="G78" i="1" s="1"/>
  <c r="K27" i="2"/>
  <c r="L27" i="2"/>
  <c r="C51" i="2"/>
  <c r="H51" i="2" s="1"/>
  <c r="F121" i="7"/>
  <c r="G91" i="1" l="1"/>
  <c r="E13" i="7"/>
  <c r="G51" i="1" s="1"/>
  <c r="G50" i="1" s="1"/>
  <c r="H51" i="1"/>
  <c r="H50" i="1" s="1"/>
  <c r="H27" i="2"/>
  <c r="F47" i="7"/>
  <c r="A48" i="7"/>
  <c r="E10" i="7"/>
  <c r="E167" i="7"/>
  <c r="A167" i="7"/>
  <c r="E155" i="7"/>
  <c r="A155" i="7"/>
  <c r="E146" i="7"/>
  <c r="A146" i="7"/>
  <c r="E121" i="7"/>
  <c r="A121" i="7"/>
  <c r="B10" i="2" l="1"/>
  <c r="B27" i="2" s="1"/>
  <c r="G8" i="1"/>
  <c r="A47" i="7"/>
  <c r="E11" i="7"/>
  <c r="F27" i="2" s="1"/>
  <c r="H29" i="1"/>
  <c r="H28" i="1" s="1"/>
  <c r="E47" i="7"/>
  <c r="A23" i="7"/>
  <c r="E9" i="7" l="1"/>
  <c r="G29" i="1"/>
  <c r="G28" i="1" s="1"/>
  <c r="H112" i="1"/>
  <c r="H117" i="1" s="1"/>
  <c r="M25" i="2"/>
  <c r="I49" i="2" s="1"/>
  <c r="M24" i="2"/>
  <c r="I48" i="2" s="1"/>
  <c r="M23" i="2"/>
  <c r="I47" i="2" s="1"/>
  <c r="M22" i="2"/>
  <c r="I46" i="2" s="1"/>
  <c r="M21" i="2"/>
  <c r="I45" i="2" s="1"/>
  <c r="M20" i="2"/>
  <c r="I44" i="2" s="1"/>
  <c r="M19" i="2"/>
  <c r="I43" i="2" s="1"/>
  <c r="M18" i="2"/>
  <c r="I42" i="2" s="1"/>
  <c r="M17" i="2"/>
  <c r="I41" i="2" s="1"/>
  <c r="M16" i="2"/>
  <c r="I40" i="2" s="1"/>
  <c r="M15" i="2"/>
  <c r="I39" i="2" s="1"/>
  <c r="M14" i="2"/>
  <c r="I38" i="2" s="1"/>
  <c r="M13" i="2"/>
  <c r="I37" i="2" s="1"/>
  <c r="M12" i="2"/>
  <c r="I36" i="2" s="1"/>
  <c r="M11" i="2"/>
  <c r="I35" i="2" s="1"/>
  <c r="M10" i="2"/>
  <c r="G98" i="1"/>
  <c r="F98" i="1"/>
  <c r="G96" i="1"/>
  <c r="F96" i="1"/>
  <c r="F94" i="1"/>
  <c r="F92" i="1"/>
  <c r="G90" i="1"/>
  <c r="F10" i="1"/>
  <c r="M27" i="2" l="1"/>
  <c r="G12" i="1"/>
  <c r="I34" i="2"/>
  <c r="F7" i="1"/>
  <c r="G7" i="1"/>
  <c r="F73" i="1"/>
  <c r="F19" i="1"/>
  <c r="F50" i="1"/>
  <c r="F12" i="1"/>
  <c r="G100" i="1"/>
  <c r="G19" i="1"/>
  <c r="G94" i="1"/>
  <c r="G10" i="1"/>
  <c r="G73" i="1"/>
  <c r="F90" i="1"/>
  <c r="G92" i="1"/>
  <c r="F60" i="1"/>
  <c r="F100" i="1"/>
  <c r="G60" i="1"/>
  <c r="F112" i="1" l="1"/>
  <c r="F117" i="1" s="1"/>
  <c r="G112" i="1"/>
  <c r="G117" i="1" s="1"/>
  <c r="I51" i="2"/>
  <c r="A103" i="10" l="1"/>
  <c r="E10" i="46" l="1"/>
</calcChain>
</file>

<file path=xl/sharedStrings.xml><?xml version="1.0" encoding="utf-8"?>
<sst xmlns="http://schemas.openxmlformats.org/spreadsheetml/2006/main" count="6369" uniqueCount="2511">
  <si>
    <t>v tis. Kč</t>
  </si>
  <si>
    <t>ZU</t>
  </si>
  <si>
    <t>SU</t>
  </si>
  <si>
    <t>číslo kap. rozpočtu</t>
  </si>
  <si>
    <t>ORJ</t>
  </si>
  <si>
    <t>Název kapitoly rozpočtu / odboru</t>
  </si>
  <si>
    <t>x</t>
  </si>
  <si>
    <t>ZASTUPITELSTVO</t>
  </si>
  <si>
    <t>01</t>
  </si>
  <si>
    <t>odbor kancelář hejtmana</t>
  </si>
  <si>
    <t>15</t>
  </si>
  <si>
    <t>odbor kancelář ředitele</t>
  </si>
  <si>
    <t>KRAJSKÝ ÚŘAD</t>
  </si>
  <si>
    <t>ÚČELOVÉ PŘÍSPĚVKY PO</t>
  </si>
  <si>
    <t>04</t>
  </si>
  <si>
    <t>odbor školství, mládeže, tělovýchovy a sportu</t>
  </si>
  <si>
    <t>05</t>
  </si>
  <si>
    <t>odbor sociálních věcí</t>
  </si>
  <si>
    <t>06</t>
  </si>
  <si>
    <t>07</t>
  </si>
  <si>
    <t>odbor kultury, památkové péče a CR</t>
  </si>
  <si>
    <t>08</t>
  </si>
  <si>
    <t>odbor životního prostředí a zemědělství</t>
  </si>
  <si>
    <t>09</t>
  </si>
  <si>
    <t>odbor zdravotnictví</t>
  </si>
  <si>
    <t>PŘÍSPĚVKOVÉ ORGANIZACE</t>
  </si>
  <si>
    <t>18</t>
  </si>
  <si>
    <t>oddělení sekretariátu ředitele - pojištění majetku PO</t>
  </si>
  <si>
    <t>919</t>
  </si>
  <si>
    <t>rezervy pro řešení krajských PO</t>
  </si>
  <si>
    <t>PŮSOBNOSTI</t>
  </si>
  <si>
    <t>02</t>
  </si>
  <si>
    <t>odbor regionálního rozvoje a evropských projektů</t>
  </si>
  <si>
    <t>03</t>
  </si>
  <si>
    <t>ekonomický odbor</t>
  </si>
  <si>
    <t>10</t>
  </si>
  <si>
    <t>právní odbor</t>
  </si>
  <si>
    <t>11</t>
  </si>
  <si>
    <t>odbor územního plánování</t>
  </si>
  <si>
    <t>12</t>
  </si>
  <si>
    <t>odbor informatiky</t>
  </si>
  <si>
    <t>14</t>
  </si>
  <si>
    <t>odbor investic a správy nemovitého majetku</t>
  </si>
  <si>
    <t>20</t>
  </si>
  <si>
    <t>oddělení veřejných zakázek</t>
  </si>
  <si>
    <t>TRANSFERY</t>
  </si>
  <si>
    <t>KAPITÁLOVÉ VÝDAJE</t>
  </si>
  <si>
    <t>POKLADNÍ SPRÁVA</t>
  </si>
  <si>
    <t>odbor ekonomický - rezervy výpadků daň. příjmů</t>
  </si>
  <si>
    <t>rezerva na řešení výkonnosti krajských PO</t>
  </si>
  <si>
    <t>rezervy na řešení věcných, fin. a org. opatření KÚ LK</t>
  </si>
  <si>
    <t>rezervy na řešení věcných, fin. a org. opatření orgánů kraje</t>
  </si>
  <si>
    <t xml:space="preserve"> </t>
  </si>
  <si>
    <t>SPOLUFINANCOVÁNÍ  EU</t>
  </si>
  <si>
    <t xml:space="preserve">odbor regionálního rozvoje a evropských projektů                    </t>
  </si>
  <si>
    <t>odbor kultury, památkové péče a cestovního ruchu</t>
  </si>
  <si>
    <t xml:space="preserve">odbor investic a správy nemovitého majetku            </t>
  </si>
  <si>
    <t>ÚVĚRY</t>
  </si>
  <si>
    <t>SOCIÁLNÍ FOND</t>
  </si>
  <si>
    <t>KRIZOVÝ FOND</t>
  </si>
  <si>
    <t>FOND OCHRANY VOD</t>
  </si>
  <si>
    <t>LESNICKÝ FOND</t>
  </si>
  <si>
    <t>DOTAČNÍ FOND</t>
  </si>
  <si>
    <t>926xx</t>
  </si>
  <si>
    <t>rezervy pro ostatní zbývající programy</t>
  </si>
  <si>
    <t>VÝDAJE kraje CELKEM</t>
  </si>
  <si>
    <t xml:space="preserve">r e k a p i t u l a c e </t>
  </si>
  <si>
    <t>tis.Kč</t>
  </si>
  <si>
    <t>resorty</t>
  </si>
  <si>
    <t>zastupitelstvo</t>
  </si>
  <si>
    <t>krajský úřad</t>
  </si>
  <si>
    <t>účelové příspěvky PO</t>
  </si>
  <si>
    <t>příspěvkové organizace</t>
  </si>
  <si>
    <t>působnosti</t>
  </si>
  <si>
    <t>transfery</t>
  </si>
  <si>
    <t>pokladní správa</t>
  </si>
  <si>
    <t>kapitálové výdaje</t>
  </si>
  <si>
    <t>spolufinanco- vání EU</t>
  </si>
  <si>
    <t>úvěry</t>
  </si>
  <si>
    <t>výdajové kap.</t>
  </si>
  <si>
    <t>kancelář hejtmana</t>
  </si>
  <si>
    <t>regionální rozvoj a EU</t>
  </si>
  <si>
    <t>ekonomika</t>
  </si>
  <si>
    <t>školství, mládež, TV a sport</t>
  </si>
  <si>
    <t xml:space="preserve">sociální věci </t>
  </si>
  <si>
    <t>doprava</t>
  </si>
  <si>
    <t>kultura, památková péče a CR</t>
  </si>
  <si>
    <t>životní prostředí a zemědělství</t>
  </si>
  <si>
    <t>zdravotnictví</t>
  </si>
  <si>
    <t>právní</t>
  </si>
  <si>
    <t>územní plán a stavební řád</t>
  </si>
  <si>
    <t>informatika</t>
  </si>
  <si>
    <t>investice a správa majetku</t>
  </si>
  <si>
    <t>kancelář ředitele</t>
  </si>
  <si>
    <t>sekretar. ředitele</t>
  </si>
  <si>
    <t>kapitoly celkem</t>
  </si>
  <si>
    <t xml:space="preserve">resorty </t>
  </si>
  <si>
    <t>sociální fond</t>
  </si>
  <si>
    <t>dotační fond</t>
  </si>
  <si>
    <t>krizový fond</t>
  </si>
  <si>
    <t>fond ochr. vod</t>
  </si>
  <si>
    <t>lesnický fond</t>
  </si>
  <si>
    <t>peněžní fondy</t>
  </si>
  <si>
    <t>celkem</t>
  </si>
  <si>
    <t>sociální věci</t>
  </si>
  <si>
    <t>ORJ 01 - odbor kancelář hejtmana</t>
  </si>
  <si>
    <t>tis. Kč</t>
  </si>
  <si>
    <t>Sdružení hasičů ČMS - neinvestiční dotace</t>
  </si>
  <si>
    <t>Dotace jednotkám požární ochrany obcí (SDH) k programu Ministerstva vnitra</t>
  </si>
  <si>
    <t>Spolupráce s TUL (odborné projekty)</t>
  </si>
  <si>
    <t>Slavnosti řeky Nisy</t>
  </si>
  <si>
    <t>Projekt Paměť národa / Post Bellum, o.p.s.</t>
  </si>
  <si>
    <t>Intervence v oblasti šikany a agrese na školách a institucích sdružující děti v LK</t>
  </si>
  <si>
    <t>ORJ 02 - odbor regionálního rozvoje a evropských projektů</t>
  </si>
  <si>
    <t>Strategie rozvoje Libereckého kraje 21+</t>
  </si>
  <si>
    <t>Vesnice roku</t>
  </si>
  <si>
    <t>Chytrý region</t>
  </si>
  <si>
    <t>Má vlast cestami proměn</t>
  </si>
  <si>
    <t>Žena regionu</t>
  </si>
  <si>
    <t>Podnikatelský inkubátor LK</t>
  </si>
  <si>
    <t>MAS LAG Podralsko</t>
  </si>
  <si>
    <t>MAS Brána do Českého ráje</t>
  </si>
  <si>
    <t>MAS Achát</t>
  </si>
  <si>
    <t>MAS Český sever</t>
  </si>
  <si>
    <t>MAS Frýdlantsko</t>
  </si>
  <si>
    <t>MAS Podještědí</t>
  </si>
  <si>
    <t>MAS Rozvoj Tanvaldska</t>
  </si>
  <si>
    <t>Vesnice roku-kronika</t>
  </si>
  <si>
    <t>Vesnice roku-knihovna</t>
  </si>
  <si>
    <t>Implementace ISRR Krkonoše</t>
  </si>
  <si>
    <t>Podpora ojedinělých projektů zaměřených na řešení naléhavých potřeb v oblasti rozvoje kraje</t>
  </si>
  <si>
    <t>ORJ 04 - odbor školství, mládeže, tělovýchovy a sportu</t>
  </si>
  <si>
    <t>Stipendijní program pro žáky odborných škol</t>
  </si>
  <si>
    <t>Podpora aktivit příspěvkových organizací</t>
  </si>
  <si>
    <t>Systémová podpora vzdělávání žáků ve speciálních ZŠ</t>
  </si>
  <si>
    <t>ostatní akce</t>
  </si>
  <si>
    <t>Podpora investičních projektů v resortu</t>
  </si>
  <si>
    <t>ORJ 05 - odbor sociálních věcí</t>
  </si>
  <si>
    <t>SPO - spolufinancování osob pověřených k výkonu SPOD</t>
  </si>
  <si>
    <t>Rodinná politika</t>
  </si>
  <si>
    <t>Euroklíč</t>
  </si>
  <si>
    <t>Festival národnostních menšin</t>
  </si>
  <si>
    <t>Kapitola</t>
  </si>
  <si>
    <t>název kapitoly</t>
  </si>
  <si>
    <t xml:space="preserve">výdajový limit resortu </t>
  </si>
  <si>
    <t>910</t>
  </si>
  <si>
    <t>zastupitelstvo - limit výdajů</t>
  </si>
  <si>
    <t>914</t>
  </si>
  <si>
    <t>působnosti - limit výdajů</t>
  </si>
  <si>
    <t>917</t>
  </si>
  <si>
    <t>transfery - limit výdajů</t>
  </si>
  <si>
    <t>920</t>
  </si>
  <si>
    <t>931</t>
  </si>
  <si>
    <t>926</t>
  </si>
  <si>
    <t>910 01 - Zastupitelstvo / odbor kancelář hejtmana</t>
  </si>
  <si>
    <t xml:space="preserve">uk. </t>
  </si>
  <si>
    <t>910 01</t>
  </si>
  <si>
    <t>Z A S T U P I T E L S T V O</t>
  </si>
  <si>
    <t>poznámka</t>
  </si>
  <si>
    <t>č.a.</t>
  </si>
  <si>
    <t>výdajový limit resortu v kapitole</t>
  </si>
  <si>
    <t>DU</t>
  </si>
  <si>
    <t>Limitované výdaje</t>
  </si>
  <si>
    <t>01xx</t>
  </si>
  <si>
    <t>limit výdajů na školení a vzdělávání celkem</t>
  </si>
  <si>
    <t>limit výdajů na pohoštění celkem</t>
  </si>
  <si>
    <t>limit výdajů na činnost zastupitelských klubů</t>
  </si>
  <si>
    <t>limit výdajů konzultační, poradenské a právní služby</t>
  </si>
  <si>
    <t>Ostatní běžné výdaje</t>
  </si>
  <si>
    <t>nákupy věcných darů</t>
  </si>
  <si>
    <t>RU</t>
  </si>
  <si>
    <t>cestovní náhrady - zahraniční pracovní cesty</t>
  </si>
  <si>
    <t>013500</t>
  </si>
  <si>
    <t>květiny</t>
  </si>
  <si>
    <t>014900</t>
  </si>
  <si>
    <t>ostatní výdaje a služby</t>
  </si>
  <si>
    <t>024200</t>
  </si>
  <si>
    <t>cestovní náhrady - doprava a ubytování zahraničních návštěv</t>
  </si>
  <si>
    <t>024300</t>
  </si>
  <si>
    <t>překlady a tlumočení</t>
  </si>
  <si>
    <t>024500</t>
  </si>
  <si>
    <t>obálky, dopisy, vizitky, novoročenky, tiskopisy</t>
  </si>
  <si>
    <t>024600</t>
  </si>
  <si>
    <t>foto</t>
  </si>
  <si>
    <t>024700</t>
  </si>
  <si>
    <t>znaky, loga, vlajky LK</t>
  </si>
  <si>
    <t>024800</t>
  </si>
  <si>
    <t>cestovní náhrady - zahraniční pracovní cesty externích subjektů</t>
  </si>
  <si>
    <t>024900</t>
  </si>
  <si>
    <t>jednání Asociace krajů v LK</t>
  </si>
  <si>
    <t>914 01 - Působnosti / odbor kancelář hejtmana</t>
  </si>
  <si>
    <t>P Ů S O B N O S T I</t>
  </si>
  <si>
    <t>Prevence a opatření pro krizové stavy</t>
  </si>
  <si>
    <t>018100</t>
  </si>
  <si>
    <t>prevence pro krizové stavy a cvičení krizového štábu</t>
  </si>
  <si>
    <t>018200</t>
  </si>
  <si>
    <t>činnost a vybavení krizového štábu</t>
  </si>
  <si>
    <t>018201</t>
  </si>
  <si>
    <t>provozní náklady chráněného pracoviště Česká Lípa</t>
  </si>
  <si>
    <t>018300</t>
  </si>
  <si>
    <t>opatření pro krizové stavy, školení obcí, BRK</t>
  </si>
  <si>
    <t>018400</t>
  </si>
  <si>
    <t>příprava hospodářských opatření pro krizové situace</t>
  </si>
  <si>
    <t>018700</t>
  </si>
  <si>
    <t>prevence kriminality v LK</t>
  </si>
  <si>
    <t>018900</t>
  </si>
  <si>
    <t>sběr dat a zpracování podkladů pro dílčí krizové plány</t>
  </si>
  <si>
    <t>019100</t>
  </si>
  <si>
    <t>zajištění úkolů v oblasti utajovaných informací</t>
  </si>
  <si>
    <t>019200</t>
  </si>
  <si>
    <t>krajské porady a semináře IZS pro obce</t>
  </si>
  <si>
    <t>019300</t>
  </si>
  <si>
    <t>úpravy a rozšíření SW projektu EU - Přeshraniční integrace informací, nástrojů, přístupů ….</t>
  </si>
  <si>
    <t>019400</t>
  </si>
  <si>
    <t>zásahové vozidlo pro mobilní řízení krizových situací</t>
  </si>
  <si>
    <t>Propagace a prezentace kraje</t>
  </si>
  <si>
    <t>025000</t>
  </si>
  <si>
    <t>propagační předměty</t>
  </si>
  <si>
    <t>025200</t>
  </si>
  <si>
    <t>monitoring</t>
  </si>
  <si>
    <t>025201</t>
  </si>
  <si>
    <t>mediální propagace LK</t>
  </si>
  <si>
    <t>025202</t>
  </si>
  <si>
    <t>reportážní a informační videa</t>
  </si>
  <si>
    <t>025203</t>
  </si>
  <si>
    <t xml:space="preserve">mediální prezentace LK - TV </t>
  </si>
  <si>
    <t>025204</t>
  </si>
  <si>
    <t>mediální prezentace LK - rádia</t>
  </si>
  <si>
    <t>025205</t>
  </si>
  <si>
    <t>mediální prezentace LK - tisk</t>
  </si>
  <si>
    <t>025206</t>
  </si>
  <si>
    <t>mediální prezentace LK - internet</t>
  </si>
  <si>
    <t>025300</t>
  </si>
  <si>
    <t>kalendáře</t>
  </si>
  <si>
    <t>025400</t>
  </si>
  <si>
    <t>infografika</t>
  </si>
  <si>
    <t>pokračování</t>
  </si>
  <si>
    <t>025500</t>
  </si>
  <si>
    <t>025600</t>
  </si>
  <si>
    <t xml:space="preserve">KRAJ - příloha Libereckého kraje </t>
  </si>
  <si>
    <t>025700</t>
  </si>
  <si>
    <t xml:space="preserve">marketingová podpora regionálních výrobců </t>
  </si>
  <si>
    <t>025800</t>
  </si>
  <si>
    <t>partnerství St. Gallen</t>
  </si>
  <si>
    <t>025900</t>
  </si>
  <si>
    <t>026100</t>
  </si>
  <si>
    <t>hejtmanský ples</t>
  </si>
  <si>
    <t>026200</t>
  </si>
  <si>
    <t>krajské slavnosti</t>
  </si>
  <si>
    <t>026600</t>
  </si>
  <si>
    <t>organizační zajištění významných návštěv v kraji</t>
  </si>
  <si>
    <t>026700</t>
  </si>
  <si>
    <t>akce pořádané ve spolupráci se zastoupením LK v EU</t>
  </si>
  <si>
    <t>026900</t>
  </si>
  <si>
    <t>grafický manuál</t>
  </si>
  <si>
    <t>027500</t>
  </si>
  <si>
    <t>zastoupení LK v Bruselu</t>
  </si>
  <si>
    <t>027600</t>
  </si>
  <si>
    <t>027700</t>
  </si>
  <si>
    <t>den otevřených dveří LK</t>
  </si>
  <si>
    <t>027900</t>
  </si>
  <si>
    <t>dny s hejtmanem</t>
  </si>
  <si>
    <t>028100</t>
  </si>
  <si>
    <t>028400</t>
  </si>
  <si>
    <t>brožura Rok vlády</t>
  </si>
  <si>
    <t>028500</t>
  </si>
  <si>
    <t>memoriál záchranářů z Manhattanu</t>
  </si>
  <si>
    <t>028700</t>
  </si>
  <si>
    <t>grafické práce, tisky, výlepy</t>
  </si>
  <si>
    <t>028900</t>
  </si>
  <si>
    <t>publikace o Libereckém kraji</t>
  </si>
  <si>
    <t>917 01 - Transfery / odbor kancelář hejtmana</t>
  </si>
  <si>
    <t>917 01</t>
  </si>
  <si>
    <t>T R A N S F E R Y</t>
  </si>
  <si>
    <t>Neinvestiční dotace NNO a podobným organiz.</t>
  </si>
  <si>
    <t>0170001</t>
  </si>
  <si>
    <t>0170002</t>
  </si>
  <si>
    <t>Asociace krajů ČR - členský příspěvek</t>
  </si>
  <si>
    <t>0170003</t>
  </si>
  <si>
    <t>Sdružení obcí LK - provozní příspěvek</t>
  </si>
  <si>
    <t>0170004</t>
  </si>
  <si>
    <t>Euroregion Nisa - provozní příspěvek</t>
  </si>
  <si>
    <t>0170005</t>
  </si>
  <si>
    <t>0170006</t>
  </si>
  <si>
    <t>Podpora sdružení místních samospráv</t>
  </si>
  <si>
    <t>0170007</t>
  </si>
  <si>
    <t>0170012</t>
  </si>
  <si>
    <t>0170014</t>
  </si>
  <si>
    <t>0180224</t>
  </si>
  <si>
    <t>920 01 - Kapitálové výdaje / odbor kancelář hejtmana</t>
  </si>
  <si>
    <t>920 01</t>
  </si>
  <si>
    <t>K A P I T Á L O V É   V Ý D A J E</t>
  </si>
  <si>
    <t>jmenovité investiční akce resortu</t>
  </si>
  <si>
    <t>926 01 - Dotační fond / odbor kancelář hejtmana</t>
  </si>
  <si>
    <t>uk.</t>
  </si>
  <si>
    <t>D O T A Č N Í  F O N D   K R A J E</t>
  </si>
  <si>
    <t>č. a.</t>
  </si>
  <si>
    <t xml:space="preserve">výdajový limit resortu v kapitole </t>
  </si>
  <si>
    <t>Programy podpory rozvoje požární ochrany</t>
  </si>
  <si>
    <t>1.1 Podpora jednotek požární ochrany obcí LK</t>
  </si>
  <si>
    <t>1.2 Podpora sdružení hasičů ČMS LK</t>
  </si>
  <si>
    <t>1.3 Dotace obcí na činnosti JPO II k programu MV ČR</t>
  </si>
  <si>
    <t>1.4 Prevence kriminality</t>
  </si>
  <si>
    <t>931 01 - Krizový fond / odbor kancelář hejtmana</t>
  </si>
  <si>
    <t>931 01</t>
  </si>
  <si>
    <t>K R I Z O V Ý   F O N D   K R A J E</t>
  </si>
  <si>
    <t>jmenovité investiční a neinvestiční akce resortu</t>
  </si>
  <si>
    <t>0170019</t>
  </si>
  <si>
    <t>0170018</t>
  </si>
  <si>
    <t>Celkem</t>
  </si>
  <si>
    <t>limity resortu v kapitolách</t>
  </si>
  <si>
    <t>923</t>
  </si>
  <si>
    <t>914 02 - Působnosti / odbor regionálního rozvoje a evropských projektů</t>
  </si>
  <si>
    <t>914 02</t>
  </si>
  <si>
    <t>1701000000</t>
  </si>
  <si>
    <t>koordinace koncepcí</t>
  </si>
  <si>
    <t>Pořizování a správa dat</t>
  </si>
  <si>
    <t>1710000000</t>
  </si>
  <si>
    <t xml:space="preserve">pořizování dat </t>
  </si>
  <si>
    <t>Podpora regionálního rozvoje</t>
  </si>
  <si>
    <t>1730000000</t>
  </si>
  <si>
    <t>podpora regionálního a hospodářského rozvoje</t>
  </si>
  <si>
    <t>1732000000</t>
  </si>
  <si>
    <t>podpora venkova, MAS a mikroregionů</t>
  </si>
  <si>
    <t>1732030000</t>
  </si>
  <si>
    <t>členství LK v Národní síti zdravých měst</t>
  </si>
  <si>
    <t>1741000000</t>
  </si>
  <si>
    <t>koncepční podpora inovací</t>
  </si>
  <si>
    <t>1792010000</t>
  </si>
  <si>
    <t>příprava a řízení projektů LK</t>
  </si>
  <si>
    <t>Prezentace regionálního rozvoje</t>
  </si>
  <si>
    <t>1753000000</t>
  </si>
  <si>
    <t>prezentace hospodářského prostředí</t>
  </si>
  <si>
    <t>1754000000</t>
  </si>
  <si>
    <t>1780050000</t>
  </si>
  <si>
    <t xml:space="preserve">koordinace Kotlíkových dotací </t>
  </si>
  <si>
    <t>1780020000</t>
  </si>
  <si>
    <t>1790000000</t>
  </si>
  <si>
    <t xml:space="preserve">plnění opatření ze "surovin.politiky LK"      </t>
  </si>
  <si>
    <t>1792020000</t>
  </si>
  <si>
    <t>správa databáze brownfields</t>
  </si>
  <si>
    <t>1792160000</t>
  </si>
  <si>
    <t>Další akce</t>
  </si>
  <si>
    <t>1792140000</t>
  </si>
  <si>
    <t>spolupráce s neziskovým sektorem</t>
  </si>
  <si>
    <t>2800170000</t>
  </si>
  <si>
    <t>2800240000</t>
  </si>
  <si>
    <t>917 02 - Transfery / odbor regionálního rozvoje a evropských projektů</t>
  </si>
  <si>
    <t>917 02</t>
  </si>
  <si>
    <t>ESUS-NOVUM</t>
  </si>
  <si>
    <t>MAS 'Přijďte pobejt!'</t>
  </si>
  <si>
    <t>O.P.S.pro Český ráj</t>
  </si>
  <si>
    <t>923 02 - Spolufinancování EU / odbor regionálního rozvoje a evropských projektů</t>
  </si>
  <si>
    <t>923 02</t>
  </si>
  <si>
    <t>S P O L U F I N A N C O V Á N Í   E U</t>
  </si>
  <si>
    <t>02640010000</t>
  </si>
  <si>
    <r>
      <t xml:space="preserve">TP ČR-SASKO 2014 -2020 - </t>
    </r>
    <r>
      <rPr>
        <b/>
        <sz val="8"/>
        <color rgb="FF0000FF"/>
        <rFont val="Arial"/>
        <family val="2"/>
        <charset val="238"/>
      </rPr>
      <t>s</t>
    </r>
    <r>
      <rPr>
        <sz val="8"/>
        <color rgb="FF0000FF"/>
        <rFont val="Arial"/>
        <family val="2"/>
        <charset val="238"/>
      </rPr>
      <t>polufinancování</t>
    </r>
    <r>
      <rPr>
        <sz val="8"/>
        <color rgb="FF000000"/>
        <rFont val="Arial"/>
        <family val="2"/>
        <charset val="238"/>
      </rPr>
      <t xml:space="preserve"> </t>
    </r>
    <r>
      <rPr>
        <sz val="8"/>
        <color rgb="FF0000FF"/>
        <rFont val="Arial"/>
        <family val="2"/>
        <charset val="238"/>
      </rPr>
      <t>LK</t>
    </r>
  </si>
  <si>
    <r>
      <t xml:space="preserve">TP ČR-SASKO 2014-2020  - </t>
    </r>
    <r>
      <rPr>
        <sz val="8"/>
        <color indexed="10"/>
        <rFont val="Arial"/>
        <family val="2"/>
        <charset val="238"/>
      </rPr>
      <t xml:space="preserve">předfinancování LK </t>
    </r>
  </si>
  <si>
    <t>02640020000</t>
  </si>
  <si>
    <r>
      <t xml:space="preserve">TP ČR-POLSKO 2014 -2020 - </t>
    </r>
    <r>
      <rPr>
        <sz val="8"/>
        <color indexed="12"/>
        <rFont val="Arial"/>
        <family val="2"/>
        <charset val="238"/>
      </rPr>
      <t>spolufinancování LK</t>
    </r>
  </si>
  <si>
    <r>
      <rPr>
        <sz val="8"/>
        <rFont val="Arial"/>
        <family val="2"/>
        <charset val="238"/>
      </rPr>
      <t xml:space="preserve">TP ČR-POLSKO 2014-2020 </t>
    </r>
    <r>
      <rPr>
        <sz val="8"/>
        <color indexed="10"/>
        <rFont val="Arial"/>
        <family val="2"/>
        <charset val="238"/>
      </rPr>
      <t xml:space="preserve">- předfinancování LK </t>
    </r>
  </si>
  <si>
    <t>02650060000</t>
  </si>
  <si>
    <t>08620100000</t>
  </si>
  <si>
    <t>05620141516</t>
  </si>
  <si>
    <t>05620151509</t>
  </si>
  <si>
    <t>05620161517</t>
  </si>
  <si>
    <t>08620130000</t>
  </si>
  <si>
    <t>08620140000</t>
  </si>
  <si>
    <t>926 02 - Dotační fond / odbor regionálního rozvoje a evropských projektů</t>
  </si>
  <si>
    <t>926 02</t>
  </si>
  <si>
    <t>Programy resortu regionálního rozvoje a evropských projektů</t>
  </si>
  <si>
    <t>020100000000</t>
  </si>
  <si>
    <t>2.1 Program obnovy venkova</t>
  </si>
  <si>
    <t>020200000000</t>
  </si>
  <si>
    <t>2.2 Regionální inovační program</t>
  </si>
  <si>
    <t>020500000000</t>
  </si>
  <si>
    <t>2.5 Podpora regionálních výrobků, výrobců a tradičních řemesel</t>
  </si>
  <si>
    <t>020600000000</t>
  </si>
  <si>
    <t>2.6 Podpora místní Agendy 21</t>
  </si>
  <si>
    <t>020700000000</t>
  </si>
  <si>
    <t>2.7 Podpora mateřských center</t>
  </si>
  <si>
    <t>2650010000</t>
  </si>
  <si>
    <t>02640030000</t>
  </si>
  <si>
    <t>12620010000</t>
  </si>
  <si>
    <t xml:space="preserve">ORJ 03 - ekonomický odbor </t>
  </si>
  <si>
    <t>924</t>
  </si>
  <si>
    <t>914 03 - Působnosti / ekonomický odbor</t>
  </si>
  <si>
    <t>914 03</t>
  </si>
  <si>
    <t>Finanční operace a platby daní krajem</t>
  </si>
  <si>
    <t>kontrola, porady a přezkum hospodaření kraje</t>
  </si>
  <si>
    <t xml:space="preserve">Moody´s Europe - rating kraje </t>
  </si>
  <si>
    <t>účetní, daňové a ekonomické poradenství</t>
  </si>
  <si>
    <t>platby daní a finanční operace</t>
  </si>
  <si>
    <t>krajské porady,semináře a školení</t>
  </si>
  <si>
    <t>činnost regionální správy - služby peněžních ústavů</t>
  </si>
  <si>
    <t>919 03 - Pokladní správa / ekonomický odbor</t>
  </si>
  <si>
    <t>919 03</t>
  </si>
  <si>
    <t>P O K L A D N Í   S P R Á V A</t>
  </si>
  <si>
    <t>výdajový limit kapitoly</t>
  </si>
  <si>
    <t>0319000000</t>
  </si>
  <si>
    <t>0319080000</t>
  </si>
  <si>
    <t>finanční rezerva na řešení výkonnosti krajských PO</t>
  </si>
  <si>
    <t>0319090000</t>
  </si>
  <si>
    <t xml:space="preserve">finanční rezerva na řešení věcných, finančních a organizačních opatření orgánů kraje   </t>
  </si>
  <si>
    <t>0319200000</t>
  </si>
  <si>
    <t xml:space="preserve">fin. rezerva na řešení věcných, finančních a org. opatření KÚ  </t>
  </si>
  <si>
    <t>923 03 - Spolufinancování EU / ekonomický odbor</t>
  </si>
  <si>
    <t>923 03</t>
  </si>
  <si>
    <t>Rezervy na kofinancování IROP a TOP</t>
  </si>
  <si>
    <t>Ú V Ě R Y</t>
  </si>
  <si>
    <t xml:space="preserve">924 03 - Úvěry / ekonomický odbor </t>
  </si>
  <si>
    <t>924 03</t>
  </si>
  <si>
    <t>0305000000</t>
  </si>
  <si>
    <t>Splátky úvěru na revitalizaci pozemních komunikací</t>
  </si>
  <si>
    <t>splátky úroků a poplatků</t>
  </si>
  <si>
    <t>Financování</t>
  </si>
  <si>
    <t>třída 8xxx</t>
  </si>
  <si>
    <t>912</t>
  </si>
  <si>
    <t xml:space="preserve">účelové příspěvky - limit výdajů </t>
  </si>
  <si>
    <t>913</t>
  </si>
  <si>
    <t xml:space="preserve">příspěvkové organizace - limit výdajů </t>
  </si>
  <si>
    <t>912 04 - Účelové příspěvky PO / odbor školství, mládeže, tělovýchovy a sportu</t>
  </si>
  <si>
    <t>912 04</t>
  </si>
  <si>
    <t>Ú Č E L O V É   P Ř Í S P Ě V K Y   PO</t>
  </si>
  <si>
    <t>jmenovité inv. a neinv. akce resortu</t>
  </si>
  <si>
    <t>04500010000</t>
  </si>
  <si>
    <t>04500050000</t>
  </si>
  <si>
    <t>913 04 - Příspěvkové organizace / odbor školství, mládeže, tělovýchovy a sportu</t>
  </si>
  <si>
    <t>913 04</t>
  </si>
  <si>
    <t>P Ř Í S P Ě V K O V É   O R G A N I Z A C E</t>
  </si>
  <si>
    <t>příspěvek na provoz</t>
  </si>
  <si>
    <t>příspěvek na odpisy</t>
  </si>
  <si>
    <t>č.org.</t>
  </si>
  <si>
    <t>1411</t>
  </si>
  <si>
    <t>1405</t>
  </si>
  <si>
    <t>1420</t>
  </si>
  <si>
    <t>1422</t>
  </si>
  <si>
    <t>1414</t>
  </si>
  <si>
    <t>1429</t>
  </si>
  <si>
    <t>1448</t>
  </si>
  <si>
    <t>1433</t>
  </si>
  <si>
    <t>1442</t>
  </si>
  <si>
    <t>1432</t>
  </si>
  <si>
    <t>1450</t>
  </si>
  <si>
    <t>1455</t>
  </si>
  <si>
    <t>1456</t>
  </si>
  <si>
    <t>1475</t>
  </si>
  <si>
    <t>1493</t>
  </si>
  <si>
    <t>1460</t>
  </si>
  <si>
    <t>1471</t>
  </si>
  <si>
    <t>1404</t>
  </si>
  <si>
    <t>1403</t>
  </si>
  <si>
    <t>1409</t>
  </si>
  <si>
    <t>1427</t>
  </si>
  <si>
    <t>1426</t>
  </si>
  <si>
    <t>1413</t>
  </si>
  <si>
    <t>1438</t>
  </si>
  <si>
    <t>1440</t>
  </si>
  <si>
    <t>1474</t>
  </si>
  <si>
    <t>1457</t>
  </si>
  <si>
    <t>1462</t>
  </si>
  <si>
    <t>1463</t>
  </si>
  <si>
    <t>1492</t>
  </si>
  <si>
    <t>1401</t>
  </si>
  <si>
    <t>1402</t>
  </si>
  <si>
    <t>1412</t>
  </si>
  <si>
    <t>1418</t>
  </si>
  <si>
    <t>1437</t>
  </si>
  <si>
    <t>1424</t>
  </si>
  <si>
    <t>1425</t>
  </si>
  <si>
    <t>1459</t>
  </si>
  <si>
    <t>1472</t>
  </si>
  <si>
    <t>1470</t>
  </si>
  <si>
    <t>1473</t>
  </si>
  <si>
    <t>1491</t>
  </si>
  <si>
    <t>1410</t>
  </si>
  <si>
    <t>1407</t>
  </si>
  <si>
    <t>1408</t>
  </si>
  <si>
    <t>1430</t>
  </si>
  <si>
    <t>1434</t>
  </si>
  <si>
    <t>1443</t>
  </si>
  <si>
    <t>1436</t>
  </si>
  <si>
    <t>1428</t>
  </si>
  <si>
    <t>1469</t>
  </si>
  <si>
    <t>1468</t>
  </si>
  <si>
    <t>1476</t>
  </si>
  <si>
    <t>1494</t>
  </si>
  <si>
    <t>1452</t>
  </si>
  <si>
    <t>finanční rezerva na řešení provoz. potřeb v průběh. roku</t>
  </si>
  <si>
    <t>914 04 - Působnosti / odbor školství, mládeže, tělovýchovy a sportu</t>
  </si>
  <si>
    <t>914 04</t>
  </si>
  <si>
    <t>Výkon působností dle zákona č. 561/04 Sb.</t>
  </si>
  <si>
    <t>0411000000</t>
  </si>
  <si>
    <t>jmenování a odvolání ředitelů krajských škol</t>
  </si>
  <si>
    <t>0413000000</t>
  </si>
  <si>
    <t>metodická pomoc školám</t>
  </si>
  <si>
    <t>0419000000</t>
  </si>
  <si>
    <t>posudky</t>
  </si>
  <si>
    <t>0420000000</t>
  </si>
  <si>
    <t>koncepční materiály</t>
  </si>
  <si>
    <t>0430000000</t>
  </si>
  <si>
    <t>zpracování výroční zprávy</t>
  </si>
  <si>
    <t>Ostatní činnosti</t>
  </si>
  <si>
    <t>0449000000</t>
  </si>
  <si>
    <t>primární prevence rizikového chování</t>
  </si>
  <si>
    <t>0465000000</t>
  </si>
  <si>
    <t>veletrh vzdělávání a pracovních činností</t>
  </si>
  <si>
    <t>0481010000</t>
  </si>
  <si>
    <t>soutěže - podpora talentovaných dětí a mládeže</t>
  </si>
  <si>
    <t>0482390000</t>
  </si>
  <si>
    <t>nostrifikace</t>
  </si>
  <si>
    <t xml:space="preserve">Udržitelnost projektů spolufinancovaných EU </t>
  </si>
  <si>
    <t>0440070000</t>
  </si>
  <si>
    <t xml:space="preserve">DU </t>
  </si>
  <si>
    <t>Sport v regionu</t>
  </si>
  <si>
    <t>0486990000</t>
  </si>
  <si>
    <t>Hry olympiád dětí a mládeže - účast</t>
  </si>
  <si>
    <t>917 04 - Transfery / odbor školství, mládeže, tělovýchovy a sportu</t>
  </si>
  <si>
    <t>917 04</t>
  </si>
  <si>
    <t>Ostatní činnosti ve školství</t>
  </si>
  <si>
    <t>04700010000</t>
  </si>
  <si>
    <t>04700020000</t>
  </si>
  <si>
    <t>04800813007</t>
  </si>
  <si>
    <t>04800880000</t>
  </si>
  <si>
    <t>04803070000</t>
  </si>
  <si>
    <t>IQLANDIA, o.p.s., Liberec - podpora vzdělávání mládeže</t>
  </si>
  <si>
    <t>04804802330</t>
  </si>
  <si>
    <t>04804814476</t>
  </si>
  <si>
    <t>04804823454</t>
  </si>
  <si>
    <t>04805010000</t>
  </si>
  <si>
    <t>04806180000</t>
  </si>
  <si>
    <t>Významné sportovní areály</t>
  </si>
  <si>
    <t>04804970000</t>
  </si>
  <si>
    <t xml:space="preserve">Jizerská o.p.s., Bedřichov - Jizerská magistrála </t>
  </si>
  <si>
    <t>04804980000</t>
  </si>
  <si>
    <t>Krkonoše - svazek měst a obcí, Vrchlabí - Krkonošská magistrála</t>
  </si>
  <si>
    <t>04804994104</t>
  </si>
  <si>
    <t>SVAZEK OBCÍ NOVOBORSKA, Nový Bor - Úprava a údržba Lužickohorské magistrály</t>
  </si>
  <si>
    <t>04806910000</t>
  </si>
  <si>
    <t>Singltrek pod Smrkem, Lázně Libverda, o.p.s. - Správa a údržba singltrek.stezek</t>
  </si>
  <si>
    <t>04801790000</t>
  </si>
  <si>
    <t>04804680000</t>
  </si>
  <si>
    <t>04804700000</t>
  </si>
  <si>
    <t>04804710000</t>
  </si>
  <si>
    <t>04805890000</t>
  </si>
  <si>
    <t>04805900000</t>
  </si>
  <si>
    <t>04806970000</t>
  </si>
  <si>
    <t>pokr.</t>
  </si>
  <si>
    <t>920 04 - Kapitálové výdaje / odbor školství, mládeže, tělovýchovy a sportu</t>
  </si>
  <si>
    <t>920 04</t>
  </si>
  <si>
    <t>923 04 - Spolufinancování EU /odbor školství, mládeže, tělovýchovy a sportu</t>
  </si>
  <si>
    <t>923 04</t>
  </si>
  <si>
    <t>926 04 - Dotační fond / odbor školství, mládeže, tělovýchovy a sportu</t>
  </si>
  <si>
    <t>926 04</t>
  </si>
  <si>
    <t>Programy školství, mládeže a zaměstnanosti</t>
  </si>
  <si>
    <t xml:space="preserve">4.1 Program volnočasových aktivit </t>
  </si>
  <si>
    <t>4.3. Specifická primární prevence rizikového chování</t>
  </si>
  <si>
    <t>40400000000</t>
  </si>
  <si>
    <t>4.4 Program Soutěže a podpora talentovaných dětí a mládeže</t>
  </si>
  <si>
    <t>40700000000</t>
  </si>
  <si>
    <t>4.7. Podpora kompenzačních pomůcek pro žáky s podpůrnými opatřeními</t>
  </si>
  <si>
    <t>Programy podpor tělovýchovy a sportu</t>
  </si>
  <si>
    <t>42000000000</t>
  </si>
  <si>
    <t xml:space="preserve">4.20 Program Údržba, provoz a nájem sportovních zařízení </t>
  </si>
  <si>
    <t>42100000000</t>
  </si>
  <si>
    <t xml:space="preserve">4.21 Program Pravidelná činnost sportovních a tělovýchovných organizací </t>
  </si>
  <si>
    <t>42200000000</t>
  </si>
  <si>
    <t>4.22 Program Sport handicapovaných</t>
  </si>
  <si>
    <t>42300000000</t>
  </si>
  <si>
    <t xml:space="preserve">4.23 Program Sportovní akce </t>
  </si>
  <si>
    <t>42600000000</t>
  </si>
  <si>
    <t>4.26 Program Podpora sportovní činnosti dětí a mládeže ve sportovních klubech</t>
  </si>
  <si>
    <t xml:space="preserve">Nedaňové příjmy </t>
  </si>
  <si>
    <t>u k a z a t e l</t>
  </si>
  <si>
    <t>ORG</t>
  </si>
  <si>
    <t>§</t>
  </si>
  <si>
    <t>pol.</t>
  </si>
  <si>
    <t>odvody PO v resortu školství, mládeže a zaměstnanost</t>
  </si>
  <si>
    <t>0487110000</t>
  </si>
  <si>
    <t>04807960000</t>
  </si>
  <si>
    <t>04808340000</t>
  </si>
  <si>
    <t>04807220000</t>
  </si>
  <si>
    <t>04807560000</t>
  </si>
  <si>
    <t>04807620000</t>
  </si>
  <si>
    <t>04807600000</t>
  </si>
  <si>
    <t>04807580000</t>
  </si>
  <si>
    <t>04807590000</t>
  </si>
  <si>
    <t>04807570000</t>
  </si>
  <si>
    <t>04807610000</t>
  </si>
  <si>
    <t>04807540000</t>
  </si>
  <si>
    <t>Sportovní akce - individuální dotace</t>
  </si>
  <si>
    <t>04808360000</t>
  </si>
  <si>
    <t>04807550000</t>
  </si>
  <si>
    <t>912 05 - Účelové příspěvky PO / odbor sociálních věcí</t>
  </si>
  <si>
    <t>912 05</t>
  </si>
  <si>
    <t>913 05 - Příspěvkové organizace / odbor sociálních věcí</t>
  </si>
  <si>
    <t>913 05</t>
  </si>
  <si>
    <t>Jedličkův ústav Liberec</t>
  </si>
  <si>
    <t>Centrum  intervenčních a psychosociálních služeb LK</t>
  </si>
  <si>
    <t>Domov pro osoby se zdravotním postižením Mařenice</t>
  </si>
  <si>
    <t>Domov Sluneční dům Jestřebí</t>
  </si>
  <si>
    <t>Denní a pobytové sociální služby Česká Lípa</t>
  </si>
  <si>
    <t>Služby sociální péče TEREZA Benešov u Semil</t>
  </si>
  <si>
    <t>Domov důchodců Sloup v Čechách</t>
  </si>
  <si>
    <t>Domov důchodců Rokytnice nad Jizerou</t>
  </si>
  <si>
    <t>Domov důchodců Jablonecké Paseky</t>
  </si>
  <si>
    <t>Domov důchodců Velké Hamry</t>
  </si>
  <si>
    <t>Domov pro seniory Vratislavice nad Nisou</t>
  </si>
  <si>
    <t>Domov důchodců Český Dub</t>
  </si>
  <si>
    <t>Domov důchodců Jindřichovice pod Smrkem</t>
  </si>
  <si>
    <t>Dům seniorů Liberec - Františkov</t>
  </si>
  <si>
    <t>Domov Raspenava</t>
  </si>
  <si>
    <t>APOSS Liberec</t>
  </si>
  <si>
    <t>Domov a Centrum aktivity Hodkovice nad Mohelkou</t>
  </si>
  <si>
    <t>Domov a Centrum denních služeb Jablonec n.N.</t>
  </si>
  <si>
    <t>Dětské centrum Liberec</t>
  </si>
  <si>
    <t>914 05 - Působnosti / odbor sociálních věcí</t>
  </si>
  <si>
    <t>914 05</t>
  </si>
  <si>
    <t>Sociální práce</t>
  </si>
  <si>
    <t xml:space="preserve">sociální práce - metodická pomoc obcím </t>
  </si>
  <si>
    <t>Sociálně-právní ochrana</t>
  </si>
  <si>
    <t>SPO - metodická pomoc obcím</t>
  </si>
  <si>
    <t>krajská setkání pěstounů</t>
  </si>
  <si>
    <t>poradní sbor</t>
  </si>
  <si>
    <t>zabezpečení psychologických posudků pro náhradní rodinnou péči</t>
  </si>
  <si>
    <t>rodinná politika</t>
  </si>
  <si>
    <t>Koordinátor pro záležitosti národnost. menšin a cizinců</t>
  </si>
  <si>
    <t>Sociální služby</t>
  </si>
  <si>
    <t>Zpracování odborných posudků</t>
  </si>
  <si>
    <t>sociální služby - konzultační činnost</t>
  </si>
  <si>
    <t>Střednědobý plán rozvoje sociálních služeb</t>
  </si>
  <si>
    <t>IT aplikace - řízení sociálních služeb</t>
  </si>
  <si>
    <t>Činnost protidrogového koordinátora</t>
  </si>
  <si>
    <t>protidrogová politika</t>
  </si>
  <si>
    <t>Veřejné opatrovnictví</t>
  </si>
  <si>
    <t>metodická pomoc obcím v rámci veřejného opatrovnictví</t>
  </si>
  <si>
    <t>917 05 - Transfery / odbor sociálních věcí</t>
  </si>
  <si>
    <t>917 05</t>
  </si>
  <si>
    <t>Neinvestiční a investiční transfery</t>
  </si>
  <si>
    <t>Podpora ojedinělých projektů zaměřených na řešení naléhavých potřeb financování v sociální oblasti Libereckého kraje</t>
  </si>
  <si>
    <t xml:space="preserve">Financování sociálních služeb z prostředků LK </t>
  </si>
  <si>
    <t>920 05 - Kapitálové výdaje / odbor sociálních věcí</t>
  </si>
  <si>
    <t>920 05</t>
  </si>
  <si>
    <t>0590871513</t>
  </si>
  <si>
    <t xml:space="preserve">DD Velké Hamry-přístavba DZR - navýšení kap. I.et. </t>
  </si>
  <si>
    <t>923 05 - Spolufinancování EU /odbor sociálních věcí</t>
  </si>
  <si>
    <t>923 05</t>
  </si>
  <si>
    <t>926 05 - Dotační fond / odbor sociálních věcí</t>
  </si>
  <si>
    <t>926 05</t>
  </si>
  <si>
    <t>5.1-Podpora integrace národnost.menšin a cizinců</t>
  </si>
  <si>
    <t>odvody PO v resortu sociálních věcí</t>
  </si>
  <si>
    <t>Domov Sluneční dvůr Jestřebí</t>
  </si>
  <si>
    <t>ORJ 06 - odbor dopravy</t>
  </si>
  <si>
    <t>krajský program BESIP</t>
  </si>
  <si>
    <t>Podpora ojedinělých projektů zaměřených na řešení naléhavých potřeb v oblasti dopravy kraje</t>
  </si>
  <si>
    <t>výkupy pozemků pod komunikacemi</t>
  </si>
  <si>
    <t>Demolice objektů v oblasti Ralska</t>
  </si>
  <si>
    <t>ORJ 07 - odbor kultury, památkové péče a cestovního ruchu</t>
  </si>
  <si>
    <t>Křišťálové údolí</t>
  </si>
  <si>
    <t xml:space="preserve">Kniha roku </t>
  </si>
  <si>
    <t>Dny lidové architektury</t>
  </si>
  <si>
    <t>Program rozvoje cestovního ruchu LK</t>
  </si>
  <si>
    <t>Marketingová strategie cestovního ruchu LK</t>
  </si>
  <si>
    <t>Regionální funkce knihoven</t>
  </si>
  <si>
    <t>Letní jazzová dílna K.Velebného</t>
  </si>
  <si>
    <t>Nisa film festival</t>
  </si>
  <si>
    <t>ORJ 08 - odbor životního prostředí a zemědělství</t>
  </si>
  <si>
    <t>Významné aleje LK - 2. etapa, Albrechtice - Vítkov</t>
  </si>
  <si>
    <t>Významné aleje LK - 2. etapa, Kamenický Šenov -  Slunečná, Malá Skála</t>
  </si>
  <si>
    <t>Podpora činnosti - Geopark Ralsko</t>
  </si>
  <si>
    <t>Podpora činnosti - Geopark Český ráj</t>
  </si>
  <si>
    <t>Plán ochrany proti suchu v Libereckém kraji</t>
  </si>
  <si>
    <t>8.2 Podpora ochrany přírody a krajiny</t>
  </si>
  <si>
    <t>ORJ 09 - odbor zdravotnictví</t>
  </si>
  <si>
    <t>Lékárenská pohotovost</t>
  </si>
  <si>
    <t>Krajský standardizovaný projekt ZZS LK</t>
  </si>
  <si>
    <t>Horská služba - podpora činnosti</t>
  </si>
  <si>
    <t>Podpora ojedinělých projektů zaměřených na řešení naléhavých potřeb ve zdravotnictví</t>
  </si>
  <si>
    <t>ORJ 11 - odbor územního plánování a stavebního řádu</t>
  </si>
  <si>
    <t>ORJ 15 - odbor kancelář ředitele</t>
  </si>
  <si>
    <t>ORJ 20 - oddělení veřejných zakázek</t>
  </si>
  <si>
    <t>912 06</t>
  </si>
  <si>
    <t>Projekční příprava na rekonstrukce silnic II.a III.tř.</t>
  </si>
  <si>
    <t>Obnova a údržba alejí na Novoborsku</t>
  </si>
  <si>
    <t>913 06</t>
  </si>
  <si>
    <t>1601</t>
  </si>
  <si>
    <t xml:space="preserve">Krajská správa silnic LK, p.o. - provozní příspěvek </t>
  </si>
  <si>
    <t>914 06</t>
  </si>
  <si>
    <t>Silniční doprava a hospodářství</t>
  </si>
  <si>
    <t>0610000000</t>
  </si>
  <si>
    <t>studie, dokumentace a služby</t>
  </si>
  <si>
    <t>0612000000</t>
  </si>
  <si>
    <t>posudky, metodika, školení</t>
  </si>
  <si>
    <t>0614000000</t>
  </si>
  <si>
    <t>údržba cyklodopravy</t>
  </si>
  <si>
    <t>0615000000</t>
  </si>
  <si>
    <t>platby věcných břemen</t>
  </si>
  <si>
    <t>0662000000</t>
  </si>
  <si>
    <t>zahraniční spolupráce</t>
  </si>
  <si>
    <t>0665000000</t>
  </si>
  <si>
    <t>vedení majetkového účtu Silnice LK, a.s. - zaknihované akcie</t>
  </si>
  <si>
    <t>Bezpečnost silničního provozu</t>
  </si>
  <si>
    <t>0620000000</t>
  </si>
  <si>
    <t>0626000000</t>
  </si>
  <si>
    <t>kampaň "Nepřiměřená rychlost"</t>
  </si>
  <si>
    <t>Dopravní obslužnost</t>
  </si>
  <si>
    <t>dopravní obslužnost autobusová kraj + obce</t>
  </si>
  <si>
    <t>dopravní obslužnost autobusová - protarifovací ztráta</t>
  </si>
  <si>
    <t>Zákaznické centrum - Front office</t>
  </si>
  <si>
    <t>917 06</t>
  </si>
  <si>
    <t>Transfery v resortu dopravy</t>
  </si>
  <si>
    <t>06800460000</t>
  </si>
  <si>
    <t>06700010000</t>
  </si>
  <si>
    <t>KORID LK, spol. s r.o.</t>
  </si>
  <si>
    <t>06700020000</t>
  </si>
  <si>
    <t>podpora dopravní výchovy - DDH v kraji</t>
  </si>
  <si>
    <t>06700022002</t>
  </si>
  <si>
    <t>podpora dopravní výchovy - DDH Český Dub</t>
  </si>
  <si>
    <t>06700032003</t>
  </si>
  <si>
    <t>podpora dopravní výchovy - DDH Frýdlant</t>
  </si>
  <si>
    <t>06700042007</t>
  </si>
  <si>
    <t>podpora dopravní výchovy - DDH Chrastava</t>
  </si>
  <si>
    <t>06700063001</t>
  </si>
  <si>
    <t>podpora dopravní výchovy - DDH Jablonec nad Nisou</t>
  </si>
  <si>
    <t>06700074001</t>
  </si>
  <si>
    <t>podpora dopravní výchovy - DDH Česká Lípa</t>
  </si>
  <si>
    <t>06700085008</t>
  </si>
  <si>
    <t>podpora dopravní výchovy - DDH Turnov</t>
  </si>
  <si>
    <t>06700095029</t>
  </si>
  <si>
    <t>podpora dopravní výchovy - DDH Košťálov</t>
  </si>
  <si>
    <t>06700102001</t>
  </si>
  <si>
    <t>podpora dopravní výchovy - DDH Liberec</t>
  </si>
  <si>
    <t>06800070000</t>
  </si>
  <si>
    <t>Na kole jen s přilbou</t>
  </si>
  <si>
    <t>dotace na nostalgické jízdy a propagaci IDOL</t>
  </si>
  <si>
    <t>920 06</t>
  </si>
  <si>
    <t>0670000000</t>
  </si>
  <si>
    <t>0690810000</t>
  </si>
  <si>
    <t>PD - páteřní cyklotrasy</t>
  </si>
  <si>
    <t>923 06</t>
  </si>
  <si>
    <t>06620040000</t>
  </si>
  <si>
    <r>
      <t xml:space="preserve">IROP - II/292 Benešov u Semil - </t>
    </r>
    <r>
      <rPr>
        <sz val="8"/>
        <color indexed="12"/>
        <rFont val="Arial"/>
        <family val="2"/>
        <charset val="238"/>
      </rPr>
      <t>spolufinancování LK</t>
    </r>
  </si>
  <si>
    <t>06620050000</t>
  </si>
  <si>
    <r>
      <t xml:space="preserve">IROP - II/262 Česká Lípa - Dobranov - </t>
    </r>
    <r>
      <rPr>
        <sz val="8"/>
        <color indexed="12"/>
        <rFont val="Arial"/>
        <family val="2"/>
        <charset val="238"/>
      </rPr>
      <t>spolufinancování LK</t>
    </r>
  </si>
  <si>
    <t>926 06</t>
  </si>
  <si>
    <t>6.1 Program na podporu rozvoje cyklistické dopravy</t>
  </si>
  <si>
    <t>6.3 Program na podporu projektové činnosti</t>
  </si>
  <si>
    <t>6.4 Program na výchovu a vzdělávací programy</t>
  </si>
  <si>
    <t>odvody PO v resortu dopravy</t>
  </si>
  <si>
    <t>912 07 - Účelové příspěvky PO / odbor kultury, památkové péče a cestovního ruchu</t>
  </si>
  <si>
    <t>912 07</t>
  </si>
  <si>
    <t>913 07 - Příspěvkové organizace / odbor kultury, památkové péče a cestovního ruchu</t>
  </si>
  <si>
    <t>913 07</t>
  </si>
  <si>
    <t>1701</t>
  </si>
  <si>
    <t>Krajská vědecká knihovna v Liberci</t>
  </si>
  <si>
    <t>1702</t>
  </si>
  <si>
    <t xml:space="preserve">Severočeké muzeum v Liberci </t>
  </si>
  <si>
    <t>1703</t>
  </si>
  <si>
    <t xml:space="preserve">Oblastní galerie v Liberci </t>
  </si>
  <si>
    <t>1704</t>
  </si>
  <si>
    <t xml:space="preserve">Vlastivědné muzeum a galerie v České Lípě </t>
  </si>
  <si>
    <t>1705</t>
  </si>
  <si>
    <t>Muzeum Českého ráje v Turnově</t>
  </si>
  <si>
    <t>914 07 - Působnosti / odbor kultury, památkové péče a cestovního ruchu</t>
  </si>
  <si>
    <t>914 07</t>
  </si>
  <si>
    <t>Činnosti v kultuře</t>
  </si>
  <si>
    <t>Památková péče</t>
  </si>
  <si>
    <t>Cestovní ruch</t>
  </si>
  <si>
    <t>projekty v rámci Interreg V-A ČR-Polsko 2014-2020 a v rámci programu ČR-Sasko 2014-2020 - Českopolská Hřebenovka východní část</t>
  </si>
  <si>
    <t>917 07 - Transfery / odbor kultury, památkové péče a cestovního ruchu</t>
  </si>
  <si>
    <t>917 07</t>
  </si>
  <si>
    <t>07700023702</t>
  </si>
  <si>
    <t>Městská knihovna Jablonec nad Nisou</t>
  </si>
  <si>
    <t>07700034701</t>
  </si>
  <si>
    <t>Městská knihovna Česká Lípa</t>
  </si>
  <si>
    <t>07700045710</t>
  </si>
  <si>
    <t>Městská knihovna Semily</t>
  </si>
  <si>
    <t>Podpora českých divadel - Liberec</t>
  </si>
  <si>
    <r>
      <t>Podpora vybraných aktivit v resortu</t>
    </r>
    <r>
      <rPr>
        <sz val="8"/>
        <rFont val="Arial"/>
        <family val="2"/>
        <charset val="238"/>
      </rPr>
      <t xml:space="preserve"> </t>
    </r>
  </si>
  <si>
    <t>07700070000</t>
  </si>
  <si>
    <t xml:space="preserve">Podpora rozvoje turistického regionu Český ráj - Sdružení Český ráj </t>
  </si>
  <si>
    <t>Podpora rozvoje lokální společnosti Máchův kraj</t>
  </si>
  <si>
    <t>Podpora rozvoje turistického regionu Lužické hory</t>
  </si>
  <si>
    <t>07700090000</t>
  </si>
  <si>
    <t xml:space="preserve">Podpora rozvoje turistického regionu Jizerské hory - Jizerské hory </t>
  </si>
  <si>
    <t>07700100000</t>
  </si>
  <si>
    <t>Podpora rozvoje turistického regionu Krkonoše - svazek měst a obcí</t>
  </si>
  <si>
    <t>07700110000</t>
  </si>
  <si>
    <t>07700120000</t>
  </si>
  <si>
    <t>Obnova značení turistických tras - Klub českých turistů</t>
  </si>
  <si>
    <t>07700130000</t>
  </si>
  <si>
    <t>07700140000</t>
  </si>
  <si>
    <t>07700150000</t>
  </si>
  <si>
    <t>07700160000</t>
  </si>
  <si>
    <t>07700170000</t>
  </si>
  <si>
    <t>07700180000</t>
  </si>
  <si>
    <t>Křehká krása Jablonec n.N-Svaz výrobců skla</t>
  </si>
  <si>
    <t>07801040000</t>
  </si>
  <si>
    <t>07801050000</t>
  </si>
  <si>
    <t>Benátská!  - První festivalová, s.r.o.</t>
  </si>
  <si>
    <t>07801060000</t>
  </si>
  <si>
    <t>Jazzfest Liberec  - Bohemia Jazzfest, o.p.s.</t>
  </si>
  <si>
    <t>07801072003</t>
  </si>
  <si>
    <t>Valdštejnské slavnosti (bienále)</t>
  </si>
  <si>
    <t>07801150000</t>
  </si>
  <si>
    <t>07801330000</t>
  </si>
  <si>
    <t>07801422703</t>
  </si>
  <si>
    <t>07801770000</t>
  </si>
  <si>
    <t>Památka roku Libereckého kraje</t>
  </si>
  <si>
    <t>07803020000</t>
  </si>
  <si>
    <t>Festival dětského čtenářství (dříve Veletrh dětské knihy)</t>
  </si>
  <si>
    <t>07803030000</t>
  </si>
  <si>
    <t>07801910000</t>
  </si>
  <si>
    <t>07801812703</t>
  </si>
  <si>
    <t>07803100000</t>
  </si>
  <si>
    <t>Podpora ojedinělých projektů zaměřených na řešení naléhavých potřeb v oblasti kultury, památkové péče a cestovního ruchu</t>
  </si>
  <si>
    <t>Program regenerace městských památkových zón</t>
  </si>
  <si>
    <t>07700210000</t>
  </si>
  <si>
    <t>920 07 - Kapitálové výdaje / odbor kultury, památkové péče a cestovního ruchu</t>
  </si>
  <si>
    <t>920 07</t>
  </si>
  <si>
    <t>923 07 - Spolufinancování EU / odbor kultury, památkové péče a cestovního ruchu</t>
  </si>
  <si>
    <t>923 07</t>
  </si>
  <si>
    <t>07600010000</t>
  </si>
  <si>
    <t>07600030000</t>
  </si>
  <si>
    <t>926 07 - Dotační fond / odbor kultury, památkové péče a cestovního ruchu</t>
  </si>
  <si>
    <t>926 07</t>
  </si>
  <si>
    <t>Programy resortu kultury, památkové péče a ces.ruchu</t>
  </si>
  <si>
    <t>70100000000</t>
  </si>
  <si>
    <t>7.1. Kulturní aktivity v LK</t>
  </si>
  <si>
    <t>70200000000</t>
  </si>
  <si>
    <t>7.2 Záchrana a obnova památek v LK</t>
  </si>
  <si>
    <t>70300000000</t>
  </si>
  <si>
    <t>7.3 Stavebně historický průzkum</t>
  </si>
  <si>
    <t>7.4 Archeologie</t>
  </si>
  <si>
    <t>70500000000</t>
  </si>
  <si>
    <t>7.5 Poznáváme kulturu</t>
  </si>
  <si>
    <t>70600000000</t>
  </si>
  <si>
    <t>odvody PO v resortu kultury, památkové péče a CR</t>
  </si>
  <si>
    <t>932</t>
  </si>
  <si>
    <t>934</t>
  </si>
  <si>
    <t>913 08 - Příspěvkové organizace / odbor životního prostředí a zemědělství</t>
  </si>
  <si>
    <t>913 08</t>
  </si>
  <si>
    <t>1801</t>
  </si>
  <si>
    <t>Středisko ekologické výchovy Libereckého kraje</t>
  </si>
  <si>
    <t>914 08 - Působnosti / odbor životního prostředí a zemědělství</t>
  </si>
  <si>
    <t>914 08</t>
  </si>
  <si>
    <t>Environmentální výchova, vzdělávání a osvěta</t>
  </si>
  <si>
    <t>0812000000</t>
  </si>
  <si>
    <t>provozní potřeby - environmentální výchova, vzdělávání a osvěta</t>
  </si>
  <si>
    <t>0812020000</t>
  </si>
  <si>
    <t>Adaptační opatření na změnu klimatu</t>
  </si>
  <si>
    <t>Rozvoj zemědělství</t>
  </si>
  <si>
    <t>0819000000</t>
  </si>
  <si>
    <t>provozní potřeby - zemědělství</t>
  </si>
  <si>
    <t>0821000000</t>
  </si>
  <si>
    <t>publikace a osvětové materiály pro zemědělství</t>
  </si>
  <si>
    <t>Ochrana ovzduší</t>
  </si>
  <si>
    <t>0830000000</t>
  </si>
  <si>
    <t>posudky, měření emisí a imisí</t>
  </si>
  <si>
    <t>0831000000</t>
  </si>
  <si>
    <t>pořádání porad a seminářů</t>
  </si>
  <si>
    <t>0831010000</t>
  </si>
  <si>
    <t>plnění programu zlepšování kvality ovzduší</t>
  </si>
  <si>
    <t>Posuzování vlivů na životní prostředí</t>
  </si>
  <si>
    <t>0840000000</t>
  </si>
  <si>
    <t>posudky, konzultace, právní služby - EIA</t>
  </si>
  <si>
    <t>0840010000</t>
  </si>
  <si>
    <t>posudky, konzultace, právní služby - PZH</t>
  </si>
  <si>
    <t>0841000000</t>
  </si>
  <si>
    <t>veřejné projednávání, zveřejňování</t>
  </si>
  <si>
    <t>0842000000</t>
  </si>
  <si>
    <t>osvětová činnost</t>
  </si>
  <si>
    <t>Hospodaření s odpady</t>
  </si>
  <si>
    <t>0850000000</t>
  </si>
  <si>
    <t>projekt I - Intenzifikace odděleného sběru</t>
  </si>
  <si>
    <t>0850010000</t>
  </si>
  <si>
    <t>Odborné posudky</t>
  </si>
  <si>
    <t>0852000000</t>
  </si>
  <si>
    <t>0853000000</t>
  </si>
  <si>
    <t>vyhodnocení plnění POH LK</t>
  </si>
  <si>
    <t>výstupy dle nového POH</t>
  </si>
  <si>
    <t>Vodní hospodářství</t>
  </si>
  <si>
    <t>0860000000</t>
  </si>
  <si>
    <t>odborné posudky</t>
  </si>
  <si>
    <t>0861000000</t>
  </si>
  <si>
    <t>0862010000</t>
  </si>
  <si>
    <t>vzdělávání a metodická pomoc</t>
  </si>
  <si>
    <t>Ochrana přírody</t>
  </si>
  <si>
    <t>0870000000</t>
  </si>
  <si>
    <t>záchranné programy</t>
  </si>
  <si>
    <t>0871000000</t>
  </si>
  <si>
    <t>odborné posudky, právní a poradenské služby</t>
  </si>
  <si>
    <t>0872000000</t>
  </si>
  <si>
    <t>management ochrany přírody</t>
  </si>
  <si>
    <t>0873000000</t>
  </si>
  <si>
    <t>stráž ochrany přírody</t>
  </si>
  <si>
    <t>0876000000</t>
  </si>
  <si>
    <t>plány péče o přírodu</t>
  </si>
  <si>
    <t>Lesní hospodářství, myslivost, rybářství</t>
  </si>
  <si>
    <t>0884000000</t>
  </si>
  <si>
    <t>Myslivecká konference</t>
  </si>
  <si>
    <t>0886000000</t>
  </si>
  <si>
    <t>Vzdělávání a metodická pomoc</t>
  </si>
  <si>
    <t>0890000000</t>
  </si>
  <si>
    <t>GIS pro resort životního prostředí a zemědělství</t>
  </si>
  <si>
    <t>0850100000</t>
  </si>
  <si>
    <t>Ošetření Valdštejnské lipové aleje Zahrádky - udržitelnost projektu</t>
  </si>
  <si>
    <t>0850110000</t>
  </si>
  <si>
    <t>Významné aleje LK- 1. etapa</t>
  </si>
  <si>
    <t>0850120000</t>
  </si>
  <si>
    <t>0850130000</t>
  </si>
  <si>
    <t>917 08 - Transfery / odbor životního prostředí a zemědělství</t>
  </si>
  <si>
    <t>917 08</t>
  </si>
  <si>
    <t>08700010000</t>
  </si>
  <si>
    <t>Výrobek roku - finanční dar jako ocenění v soutěži</t>
  </si>
  <si>
    <t>08700020000</t>
  </si>
  <si>
    <t>Příspěvek na činnost - APIC</t>
  </si>
  <si>
    <t>08700045001</t>
  </si>
  <si>
    <t>Semilský pecen</t>
  </si>
  <si>
    <t>08800140000</t>
  </si>
  <si>
    <t>Vydávání časopisu Krkonoše-Jizerské hory - Správa KRNAP</t>
  </si>
  <si>
    <t>08800150000</t>
  </si>
  <si>
    <t>Ochrana životního prostředí</t>
  </si>
  <si>
    <t>Podpora ojedinělých projektů na řešení nenadálých potřeb v oblasti životního prostředí a zemědělství</t>
  </si>
  <si>
    <t>Sanace staré ekologické zátěže v Srní - Ing. V. Ladýř-LADEO</t>
  </si>
  <si>
    <t>920 08 - Kapitálové výdaje / odbor životního prostředí a zemědělství</t>
  </si>
  <si>
    <t>920 08</t>
  </si>
  <si>
    <t>926 08 - Dotační fond / odbor životního prostředí a zemědělství</t>
  </si>
  <si>
    <t>926 08</t>
  </si>
  <si>
    <t>Programy resortu životního prostředí a zemědělství</t>
  </si>
  <si>
    <t>80100000000</t>
  </si>
  <si>
    <t>80200000000</t>
  </si>
  <si>
    <t>80300000000</t>
  </si>
  <si>
    <t>80400000000</t>
  </si>
  <si>
    <t>8.4. Podpora práce s mládeží v oblasti ŽP a zemědělství</t>
  </si>
  <si>
    <t>80500000000</t>
  </si>
  <si>
    <t>932 08 - Fond ochrany vod / odbor životního prostředí a zemědělství</t>
  </si>
  <si>
    <t>932 08</t>
  </si>
  <si>
    <t>F O N D   O C H R A N Y   V O D</t>
  </si>
  <si>
    <t>zákonná rezerva fondu na krytí ekologických havárií</t>
  </si>
  <si>
    <t>3220000000</t>
  </si>
  <si>
    <t>výdaje na opatření na odstranění závadného stavu</t>
  </si>
  <si>
    <t>3230000000</t>
  </si>
  <si>
    <t>výdaje na opatření na předcházení ekolog.újmě</t>
  </si>
  <si>
    <t>rozvoj vodohospodářské infrastruktury kraje - dílčí programy FOV</t>
  </si>
  <si>
    <t>8320000000</t>
  </si>
  <si>
    <t>Program vodohospodářských akcí - rezerva programu</t>
  </si>
  <si>
    <t>934 08 - Lesnický fond / odbor životního prostředí a zemědělství</t>
  </si>
  <si>
    <t>934 08</t>
  </si>
  <si>
    <t xml:space="preserve">výdajový limit Programu resortu v kapitole </t>
  </si>
  <si>
    <t>8340000000</t>
  </si>
  <si>
    <t>příspěvky na hospodaření v lesích</t>
  </si>
  <si>
    <t>odvody PO v resortu ŽP a zemědělství</t>
  </si>
  <si>
    <t>912 09 - Účelové příspěvky PO / odbor zdravotnictví</t>
  </si>
  <si>
    <t>912 09</t>
  </si>
  <si>
    <t>1910</t>
  </si>
  <si>
    <t>913 09 - Příspěvkové organizace / odbor zdravotnictví</t>
  </si>
  <si>
    <t>913 09</t>
  </si>
  <si>
    <t>Zdravotnická záchranná služba Libereckého kraje</t>
  </si>
  <si>
    <t>1907</t>
  </si>
  <si>
    <t>Léčebna respiračních nemocí Cvikov</t>
  </si>
  <si>
    <t>914 09 - Působnosti / odbor zdravotnictví</t>
  </si>
  <si>
    <t>914 09</t>
  </si>
  <si>
    <t>091100</t>
  </si>
  <si>
    <t>Ostatní činnosti ve zdravotnictví</t>
  </si>
  <si>
    <t>093600</t>
  </si>
  <si>
    <t>Zdravotní politika v regionu</t>
  </si>
  <si>
    <t>093800</t>
  </si>
  <si>
    <t>Správní činnost - znalecké komise -výb.řízení</t>
  </si>
  <si>
    <t>094800</t>
  </si>
  <si>
    <t>Zubní pohotovostní služba</t>
  </si>
  <si>
    <t>094900</t>
  </si>
  <si>
    <t>093604</t>
  </si>
  <si>
    <t>Náhrady škod - Pietschmannovi</t>
  </si>
  <si>
    <t>094600</t>
  </si>
  <si>
    <t>917 09 - Transfery / odbor zdravotnictví</t>
  </si>
  <si>
    <t>917 09</t>
  </si>
  <si>
    <t>0970011</t>
  </si>
  <si>
    <t>0970012</t>
  </si>
  <si>
    <t>Ošetření osob pod vlivem alkoholu a v intoxikaci</t>
  </si>
  <si>
    <t>0970013</t>
  </si>
  <si>
    <t>0970014</t>
  </si>
  <si>
    <t>0970016</t>
  </si>
  <si>
    <t>LSPP + Frýdlant</t>
  </si>
  <si>
    <t>920 09 - Kapitálové výdaje / odbor zdravotnictví</t>
  </si>
  <si>
    <t>920 09</t>
  </si>
  <si>
    <t>0990510000</t>
  </si>
  <si>
    <t>926 09 - Dotační fond /  odbor zdravotnictví</t>
  </si>
  <si>
    <t>926 09</t>
  </si>
  <si>
    <t>Programy resortu zdravotnictví</t>
  </si>
  <si>
    <t xml:space="preserve">9.1. Podpora ozdravných a rekondičních pobytů pro zdravotně/tělesně postižené občany </t>
  </si>
  <si>
    <t>9.2. Podpora preventivních a léčebných projektů</t>
  </si>
  <si>
    <t>9.3  Podpora osob se zdravotním postižením</t>
  </si>
  <si>
    <t>odvody PO v resortu zdravotnictví</t>
  </si>
  <si>
    <t xml:space="preserve">ORJ 10 - právní odbor </t>
  </si>
  <si>
    <t xml:space="preserve">914 10 - Působnosti / právní odbor </t>
  </si>
  <si>
    <t>914  10</t>
  </si>
  <si>
    <t>101000</t>
  </si>
  <si>
    <t>Poradenské a právní služby, soudní aj. poplatky</t>
  </si>
  <si>
    <t>914 11- Působnosti / odbor územního plánování a stavebního řádu</t>
  </si>
  <si>
    <t>914 11</t>
  </si>
  <si>
    <t>Pořizování ÚPD LK</t>
  </si>
  <si>
    <t>111001</t>
  </si>
  <si>
    <t>pořizování ÚPD LK</t>
  </si>
  <si>
    <t>Pořizování ÚPP Libereckého kraje</t>
  </si>
  <si>
    <t>112001</t>
  </si>
  <si>
    <t xml:space="preserve">pořizování ÚPP Libereckého kraje </t>
  </si>
  <si>
    <t>Odborná, poradenská a konzultační činnost</t>
  </si>
  <si>
    <t>113002</t>
  </si>
  <si>
    <t>odborná, poradenská a konzult. činnost</t>
  </si>
  <si>
    <t>Metodická činnost OÚPSŘ</t>
  </si>
  <si>
    <t>113003</t>
  </si>
  <si>
    <t>metodická činnost OÚPSŘ</t>
  </si>
  <si>
    <t>920 11 - Kapitálové výdaje / odbor územního plánování a stavebního řádu</t>
  </si>
  <si>
    <t>920 11</t>
  </si>
  <si>
    <t>Územní studie</t>
  </si>
  <si>
    <t>ORJ 12 -  odbor informatiky</t>
  </si>
  <si>
    <t>914 12 - Působnosti / odbor informatiky</t>
  </si>
  <si>
    <t>914 12</t>
  </si>
  <si>
    <t>nákupy SW do 60tis.Kč vč.licencí a provozu</t>
  </si>
  <si>
    <t>nákupy HW do 40 tis.Kč a provoz</t>
  </si>
  <si>
    <t>122101</t>
  </si>
  <si>
    <t>provoz multimediálního sálu</t>
  </si>
  <si>
    <t>122102</t>
  </si>
  <si>
    <t>krajská karta - kartové centrum</t>
  </si>
  <si>
    <t>koncepční a projektové práce</t>
  </si>
  <si>
    <t>datové spojení</t>
  </si>
  <si>
    <t>920 12 - Kapitálové výdaje / odbor informatiky</t>
  </si>
  <si>
    <t>920 12</t>
  </si>
  <si>
    <t>124000</t>
  </si>
  <si>
    <t>ORJ 14 - odbor investic a správy nemovitého majektu</t>
  </si>
  <si>
    <t>914 14 - Působnosti / odbor investic a správy nemovitého majektu</t>
  </si>
  <si>
    <t>914 14</t>
  </si>
  <si>
    <t>správa majetku kraje - činnost</t>
  </si>
  <si>
    <t>investorská činnost</t>
  </si>
  <si>
    <t>majetkoprávní operace</t>
  </si>
  <si>
    <t>správa majetku kraje - administrace a příprava VZ</t>
  </si>
  <si>
    <t>Správa majetku kraje - FAMA provoz</t>
  </si>
  <si>
    <t>920 14 - Kapitálové výdaje / odbor investic a správy nemovitého majektu</t>
  </si>
  <si>
    <t>920 14</t>
  </si>
  <si>
    <t>923 14 - Spolufinancování EU / odbor investic a správy nemovitého majetku</t>
  </si>
  <si>
    <t>923 14</t>
  </si>
  <si>
    <r>
      <t xml:space="preserve">IROP - SČ Muzem - 3. etapa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</si>
  <si>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IROP - SČ Muzem - 3. etapa - </t>
    </r>
    <r>
      <rPr>
        <sz val="8"/>
        <color indexed="10"/>
        <rFont val="Arial"/>
        <family val="2"/>
        <charset val="238"/>
      </rPr>
      <t>předfinancování LK</t>
    </r>
    <r>
      <rPr>
        <sz val="8"/>
        <rFont val="Arial"/>
        <family val="2"/>
        <charset val="238"/>
      </rPr>
      <t xml:space="preserve"> (100% na příslušný rok)</t>
    </r>
  </si>
  <si>
    <r>
      <t xml:space="preserve">OPŽP-SEN LRN Martin.údolí Cvikov - </t>
    </r>
    <r>
      <rPr>
        <i/>
        <sz val="8"/>
        <color indexed="12"/>
        <rFont val="Arial"/>
        <family val="2"/>
        <charset val="238"/>
      </rPr>
      <t>spolufinancování LK</t>
    </r>
    <r>
      <rPr>
        <i/>
        <sz val="8"/>
        <rFont val="Arial"/>
        <family val="2"/>
        <charset val="238"/>
      </rPr>
      <t xml:space="preserve"> (100% na příslušný rok)</t>
    </r>
  </si>
  <si>
    <t>911</t>
  </si>
  <si>
    <t xml:space="preserve">krajský úřad - limit výdajů </t>
  </si>
  <si>
    <t>925</t>
  </si>
  <si>
    <t>910 15 - Zastupitelstvo / odbor kancelář ředitele</t>
  </si>
  <si>
    <t>910 15</t>
  </si>
  <si>
    <t xml:space="preserve">x </t>
  </si>
  <si>
    <t>Osobní výdaje členů zastupitelstva a orgánů kraje</t>
  </si>
  <si>
    <t>0100110000</t>
  </si>
  <si>
    <t>měsíční odměny a odvody uvolněných členů ZK</t>
  </si>
  <si>
    <t>0100120000</t>
  </si>
  <si>
    <t>0100130000</t>
  </si>
  <si>
    <t>měsíční odměny a odvody neuvolněných členů ZK</t>
  </si>
  <si>
    <t>0100160000</t>
  </si>
  <si>
    <t>refundace mezd a zákonných odvodů (zaměstn. jiných organizací) u neuvolněných členů ZK</t>
  </si>
  <si>
    <t>010170000</t>
  </si>
  <si>
    <t>náhrady ušlého výdělku OSVČ u neuvolněných členů ZK</t>
  </si>
  <si>
    <t>0100200000</t>
  </si>
  <si>
    <t>ostatní osobní výdaje (nečlenů ZK)</t>
  </si>
  <si>
    <t>0100210000</t>
  </si>
  <si>
    <t>odměny a odvody (nečlenů zastupitelstva)</t>
  </si>
  <si>
    <t xml:space="preserve">Běžné provozní výdaje </t>
  </si>
  <si>
    <t>0100000000</t>
  </si>
  <si>
    <t>ochranné pomůcky</t>
  </si>
  <si>
    <t xml:space="preserve">RU </t>
  </si>
  <si>
    <t xml:space="preserve">drobný hmotný dlouhodobý majetek </t>
  </si>
  <si>
    <t>pohonné hmoty a maziva</t>
  </si>
  <si>
    <t>služby telekomunikací a radiokomunkací</t>
  </si>
  <si>
    <t>služby peněžních ústavů</t>
  </si>
  <si>
    <t>opravy a udržování</t>
  </si>
  <si>
    <t>tuzemské cestovné</t>
  </si>
  <si>
    <t>ostatní nákupy jinde nezařazené</t>
  </si>
  <si>
    <t>platby daní a poplatků státnímu rozpočtu</t>
  </si>
  <si>
    <t>úhrady sankcí jiným rozpočtům</t>
  </si>
  <si>
    <t>platby daní a poplatků krajům, obcím a státním fondům</t>
  </si>
  <si>
    <t>9100000000</t>
  </si>
  <si>
    <t>stravování</t>
  </si>
  <si>
    <t>911 15 - Krajský úřad / odbor kancelář ředitele</t>
  </si>
  <si>
    <t>911 15</t>
  </si>
  <si>
    <t>K R A J S K Ý   Ú Ř A D</t>
  </si>
  <si>
    <t>výdajový limit kapitoly a resortu</t>
  </si>
  <si>
    <t>1515000000</t>
  </si>
  <si>
    <t>platy zaměstnanců v pracovním poměru</t>
  </si>
  <si>
    <t>ostatní osobní výdaje</t>
  </si>
  <si>
    <t>odstupné</t>
  </si>
  <si>
    <t>náhrady mezd v době nemoci</t>
  </si>
  <si>
    <t>ostatní pojistné</t>
  </si>
  <si>
    <t>Běžné výdaje krajského úřadu</t>
  </si>
  <si>
    <t>Běžné provozní výdaje</t>
  </si>
  <si>
    <t>nájemné</t>
  </si>
  <si>
    <t>nákup ostatních služeb</t>
  </si>
  <si>
    <t>školení a vzdělávání</t>
  </si>
  <si>
    <t>účastnické poplatky za konference</t>
  </si>
  <si>
    <t>pohoštění</t>
  </si>
  <si>
    <t>2015000000</t>
  </si>
  <si>
    <t>6015000000</t>
  </si>
  <si>
    <t>7015000000</t>
  </si>
  <si>
    <t>8015000000</t>
  </si>
  <si>
    <t>9015000000</t>
  </si>
  <si>
    <t>00xx000000</t>
  </si>
  <si>
    <t>914 15 - Působnosti / odbor kancelář ředitele</t>
  </si>
  <si>
    <t>914 15</t>
  </si>
  <si>
    <t>Objekty E a D krajského úřadu</t>
  </si>
  <si>
    <t>3015000000</t>
  </si>
  <si>
    <t>4015000000</t>
  </si>
  <si>
    <t>920 15 - Kapitálové výdaje / odbor kancelář ředitele</t>
  </si>
  <si>
    <t>920 15</t>
  </si>
  <si>
    <t>1590020000</t>
  </si>
  <si>
    <t>1590030000</t>
  </si>
  <si>
    <t>1590040000</t>
  </si>
  <si>
    <t xml:space="preserve"> 925 15 - Sociální fond / odbor kancelář ředitele</t>
  </si>
  <si>
    <t>925 15</t>
  </si>
  <si>
    <t xml:space="preserve">S O C I Á L N Í  F O N D </t>
  </si>
  <si>
    <t xml:space="preserve">výdajový limit kapitoly </t>
  </si>
  <si>
    <t>0081000000</t>
  </si>
  <si>
    <t>0082000000</t>
  </si>
  <si>
    <t>0083000000</t>
  </si>
  <si>
    <t>0084000000</t>
  </si>
  <si>
    <t>0086000000</t>
  </si>
  <si>
    <t>0087000000</t>
  </si>
  <si>
    <t>0088000000</t>
  </si>
  <si>
    <t>0089000000</t>
  </si>
  <si>
    <t>0091000000</t>
  </si>
  <si>
    <t>913 18</t>
  </si>
  <si>
    <t>001318</t>
  </si>
  <si>
    <t xml:space="preserve">Centrální pojištění majetku příspěvkových organizací zřizovaných LK </t>
  </si>
  <si>
    <t>914 20 - Působnosti / oddělení veřejných zakázek</t>
  </si>
  <si>
    <t>914 20</t>
  </si>
  <si>
    <t>Zakázková činnost</t>
  </si>
  <si>
    <t>02000010000</t>
  </si>
  <si>
    <t>02000020000</t>
  </si>
  <si>
    <t>Administrace a příprava VZ</t>
  </si>
  <si>
    <t>Spolufinancování objednaných lůžek subjektům zařazeným do základní sítě sociálních služeb</t>
  </si>
  <si>
    <t>spolufinancování objednaných kapacit subjektům zařazených do základní sítě sociálních služeb</t>
  </si>
  <si>
    <t>dopravní obslužnost drážní - tramvaj</t>
  </si>
  <si>
    <t>Činnost dopravního svazu</t>
  </si>
  <si>
    <t>Integrovaný dopravní systém</t>
  </si>
  <si>
    <t>0650000000</t>
  </si>
  <si>
    <t>0661000000</t>
  </si>
  <si>
    <t>0663020000</t>
  </si>
  <si>
    <t>0663040000</t>
  </si>
  <si>
    <t>0663000000</t>
  </si>
  <si>
    <t>0656000000</t>
  </si>
  <si>
    <t>0653000000</t>
  </si>
  <si>
    <t>06800270000</t>
  </si>
  <si>
    <t>0690910000</t>
  </si>
  <si>
    <t>0690900000</t>
  </si>
  <si>
    <t>06620240000</t>
  </si>
  <si>
    <t>06620250000</t>
  </si>
  <si>
    <t>06620260000</t>
  </si>
  <si>
    <r>
      <t xml:space="preserve">IROP - II/262 Česká Lípa - Dobranov - </t>
    </r>
    <r>
      <rPr>
        <sz val="8"/>
        <color rgb="FFFF0000"/>
        <rFont val="Arial"/>
        <family val="2"/>
        <charset val="238"/>
      </rPr>
      <t>předfinancování LK</t>
    </r>
  </si>
  <si>
    <r>
      <t>IROP - Silnice II/290 Sklenařice - Vysoké nad Jizerou -</t>
    </r>
    <r>
      <rPr>
        <sz val="8"/>
        <color indexed="12"/>
        <rFont val="Arial"/>
        <family val="2"/>
        <charset val="238"/>
      </rPr>
      <t xml:space="preserve"> </t>
    </r>
    <r>
      <rPr>
        <sz val="8"/>
        <color rgb="FFFF0000"/>
        <rFont val="Arial"/>
        <family val="2"/>
        <charset val="238"/>
      </rPr>
      <t xml:space="preserve">předfinancování LK </t>
    </r>
  </si>
  <si>
    <r>
      <t>IROP - Silnice II/290 Sklenařice - Vysoké nad Jizerou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</si>
  <si>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r>
      <t>IROP - Silnice III/27246 Křižany po křižovatku s III/2784 -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</si>
  <si>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r>
      <t xml:space="preserve">IROP - II/292 Benešov u Semil - </t>
    </r>
    <r>
      <rPr>
        <sz val="8"/>
        <color rgb="FFFF0000"/>
        <rFont val="Arial"/>
        <family val="2"/>
        <charset val="238"/>
      </rPr>
      <t>předfinancování LK</t>
    </r>
  </si>
  <si>
    <t>06620210000</t>
  </si>
  <si>
    <r>
      <t xml:space="preserve">IROP - Silnice II/268 Mimoň - hranice Libereckého kraje, 2. etapa - </t>
    </r>
    <r>
      <rPr>
        <sz val="8"/>
        <color rgb="FF0000FF"/>
        <rFont val="Arial"/>
        <family val="2"/>
        <charset val="238"/>
      </rPr>
      <t>spolufinancování LK</t>
    </r>
  </si>
  <si>
    <r>
      <t xml:space="preserve">IROP - Silnice II/268 Mimoň - hranice Libereckého kraje, 2. etapa - </t>
    </r>
    <r>
      <rPr>
        <sz val="8"/>
        <color rgb="FFFF0000"/>
        <rFont val="Arial"/>
        <family val="2"/>
        <charset val="238"/>
      </rPr>
      <t>předfinancování LK</t>
    </r>
  </si>
  <si>
    <t>07501011701</t>
  </si>
  <si>
    <t>KVK  - Databáze regionálních osobností</t>
  </si>
  <si>
    <t>finanční rezerva na řešení provozních potřeb v průběhu roku</t>
  </si>
  <si>
    <t>013070000</t>
  </si>
  <si>
    <t>0748000000</t>
  </si>
  <si>
    <t>07700250000</t>
  </si>
  <si>
    <t>07805150000</t>
  </si>
  <si>
    <t>07803200000</t>
  </si>
  <si>
    <t>07804380000</t>
  </si>
  <si>
    <t>07800020000</t>
  </si>
  <si>
    <t>07600161702</t>
  </si>
  <si>
    <t>0869000000</t>
  </si>
  <si>
    <t>08800380000</t>
  </si>
  <si>
    <t>08800170000</t>
  </si>
  <si>
    <t>08800180000</t>
  </si>
  <si>
    <t>08800370000</t>
  </si>
  <si>
    <t>80600000000</t>
  </si>
  <si>
    <t>Léčebna respiračních nemocí Cvikov - omítky a zateplení budovy "A"</t>
  </si>
  <si>
    <t>0970017</t>
  </si>
  <si>
    <t xml:space="preserve">KNL - kompletní rekonstrukce a modernizace </t>
  </si>
  <si>
    <r>
      <t>OPŽP - SEN SPŠ textilní Liberec -</t>
    </r>
    <r>
      <rPr>
        <sz val="8"/>
        <color rgb="FF0000FF"/>
        <rFont val="Arial"/>
        <family val="2"/>
        <charset val="238"/>
      </rPr>
      <t xml:space="preserve"> spolufinancování LK</t>
    </r>
  </si>
  <si>
    <r>
      <t xml:space="preserve">OPŽP 1.3.2. - hospodaření s vodou v OAČL - </t>
    </r>
    <r>
      <rPr>
        <sz val="8"/>
        <color rgb="FF0000FF"/>
        <rFont val="Arial"/>
        <family val="2"/>
        <charset val="238"/>
      </rPr>
      <t>spolufinancování LK</t>
    </r>
  </si>
  <si>
    <r>
      <t>OPŽP 1.3.2. - hospodaření s vodou v OAČL -</t>
    </r>
    <r>
      <rPr>
        <sz val="8"/>
        <color rgb="FFFF0000"/>
        <rFont val="Arial"/>
        <family val="2"/>
        <charset val="238"/>
      </rPr>
      <t xml:space="preserve"> předfinancování LK</t>
    </r>
  </si>
  <si>
    <r>
      <t xml:space="preserve">OPŽP - SEN SPŠ textilní Liberec - </t>
    </r>
    <r>
      <rPr>
        <sz val="8"/>
        <color rgb="FFFF0000"/>
        <rFont val="Arial"/>
        <family val="2"/>
        <charset val="238"/>
      </rPr>
      <t>předfinancování LK</t>
    </r>
  </si>
  <si>
    <r>
      <t xml:space="preserve">OPŽP-SEN LRN Martin.údolí Cvikov - </t>
    </r>
    <r>
      <rPr>
        <i/>
        <sz val="8"/>
        <color indexed="10"/>
        <rFont val="Arial"/>
        <family val="2"/>
        <charset val="238"/>
      </rPr>
      <t>předfinancování LK</t>
    </r>
    <r>
      <rPr>
        <i/>
        <sz val="8"/>
        <rFont val="Arial"/>
        <family val="2"/>
        <charset val="238"/>
      </rPr>
      <t xml:space="preserve"> </t>
    </r>
  </si>
  <si>
    <t>zaplacené sankce</t>
  </si>
  <si>
    <t>poskytnuté příspěvky a náhrady</t>
  </si>
  <si>
    <t>nákup kolků</t>
  </si>
  <si>
    <t>realizované kurzové ztráty (kursové rozdíly ve výdajích)</t>
  </si>
  <si>
    <t xml:space="preserve">léky a zdravotnický materiál </t>
  </si>
  <si>
    <t>drobný hmotný dlouhodobý majetek</t>
  </si>
  <si>
    <t>studená voda</t>
  </si>
  <si>
    <t>teplo</t>
  </si>
  <si>
    <t>plyn</t>
  </si>
  <si>
    <t>elektrická energie</t>
  </si>
  <si>
    <t>nákup ostatních paliv a energie</t>
  </si>
  <si>
    <t>poštovní služby</t>
  </si>
  <si>
    <t>služby telekomunikací a radiokomunikací</t>
  </si>
  <si>
    <t>konzultační, poradenské a právní služby</t>
  </si>
  <si>
    <t>Platy zaměstnanců a ostatní osobní výdaje</t>
  </si>
  <si>
    <t>Osobní výdaje zaměstnanců kraje</t>
  </si>
  <si>
    <t xml:space="preserve">Povinné pojistné za zaměstnance </t>
  </si>
  <si>
    <t>povinné pojistné na sociální zabezpečení</t>
  </si>
  <si>
    <t>povinné pojistné na veřejné zdravotní pojištění</t>
  </si>
  <si>
    <t>Objekt E - běžné provozní výdaje</t>
  </si>
  <si>
    <t>Objekt D - běžné provozní výdaje</t>
  </si>
  <si>
    <t>Stroje, přístroje a zařízení</t>
  </si>
  <si>
    <t>Osobní automobily - obměna vozového parku</t>
  </si>
  <si>
    <t>Budovy, haly a stavby</t>
  </si>
  <si>
    <t>Rekonstrukce výtahů</t>
  </si>
  <si>
    <t>1590330000</t>
  </si>
  <si>
    <t>Příspěvek na stravování</t>
  </si>
  <si>
    <t>Odměny při životních jubileích</t>
  </si>
  <si>
    <t>Příspěvek k penzijnímu a životnímu připojištění</t>
  </si>
  <si>
    <t>Poukázky</t>
  </si>
  <si>
    <t>Předplatné a příspěvky na sportovní činnost</t>
  </si>
  <si>
    <t>Předplatné a příspěvky na kulturní činnost</t>
  </si>
  <si>
    <t>Sociální výpomoci (výpomoci a půjčky)</t>
  </si>
  <si>
    <t>Dary</t>
  </si>
  <si>
    <t>Ostatní služby</t>
  </si>
  <si>
    <t>Výdaje sociálního fondu</t>
  </si>
  <si>
    <r>
      <t xml:space="preserve">Smart akcelerátor LK II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</si>
  <si>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>Smart akcelerátor LK II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</si>
  <si>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OPŽP Valteřická alej, Zámecká alej, Stvolínky -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</si>
  <si>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OPŽP Valteřická alej, Zámecká alej, Stvolínky - </t>
    </r>
    <r>
      <rPr>
        <sz val="8"/>
        <color indexed="10"/>
        <rFont val="Arial"/>
        <family val="2"/>
        <charset val="238"/>
      </rPr>
      <t>předfinancování LK</t>
    </r>
  </si>
  <si>
    <r>
      <t xml:space="preserve">OPŽP - zeleň DDŮ Sloup - </t>
    </r>
    <r>
      <rPr>
        <sz val="8"/>
        <color rgb="FF0000FF"/>
        <rFont val="Arial"/>
        <family val="2"/>
        <charset val="238"/>
      </rPr>
      <t>spolufinancování LK</t>
    </r>
  </si>
  <si>
    <r>
      <t xml:space="preserve">OPŽP - zeleň DDŮ Jindřichovice - </t>
    </r>
    <r>
      <rPr>
        <sz val="8"/>
        <color rgb="FF0000FF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</si>
  <si>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 xml:space="preserve">OPŽP - zeleň DDŮ Františkov LBC - </t>
    </r>
    <r>
      <rPr>
        <sz val="8"/>
        <color rgb="FF0000FF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</si>
  <si>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 xml:space="preserve">OPŽP - zeleň DDŮ Jindřichovice  - </t>
    </r>
    <r>
      <rPr>
        <sz val="8"/>
        <color rgb="FFFF0000"/>
        <rFont val="Arial"/>
        <family val="2"/>
        <charset val="238"/>
      </rPr>
      <t>předfinancování LK</t>
    </r>
  </si>
  <si>
    <r>
      <t xml:space="preserve">OPŽP - zeleň DDŮ Sloup  - </t>
    </r>
    <r>
      <rPr>
        <sz val="8"/>
        <color rgb="FFFF0000"/>
        <rFont val="Arial"/>
        <family val="2"/>
        <charset val="238"/>
      </rPr>
      <t>předfinancování LK</t>
    </r>
  </si>
  <si>
    <r>
      <rPr>
        <sz val="8"/>
        <rFont val="Arial"/>
        <family val="2"/>
        <charset val="238"/>
      </rPr>
      <t>OPŽP - zeleň DDŮ Františkov LBC -</t>
    </r>
    <r>
      <rPr>
        <sz val="8"/>
        <color rgb="FFFF0000"/>
        <rFont val="Arial"/>
        <family val="2"/>
        <charset val="238"/>
      </rPr>
      <t xml:space="preserve"> předfinancování LK</t>
    </r>
  </si>
  <si>
    <r>
      <rPr>
        <sz val="8"/>
        <rFont val="Arial"/>
        <family val="2"/>
        <charset val="238"/>
      </rPr>
      <t>TP ČR-Sasko (MFP) Konvent´a 2020 -</t>
    </r>
    <r>
      <rPr>
        <sz val="8"/>
        <color rgb="FFFF0000"/>
        <rFont val="Arial"/>
        <family val="2"/>
        <charset val="238"/>
      </rPr>
      <t xml:space="preserve"> předfinancování LK</t>
    </r>
  </si>
  <si>
    <r>
      <rPr>
        <sz val="8"/>
        <rFont val="Arial"/>
        <family val="2"/>
        <charset val="238"/>
      </rPr>
      <t>TP ČR-Sasko (MFP) Konvent´a 2020 -</t>
    </r>
    <r>
      <rPr>
        <sz val="8"/>
        <color rgb="FFFF0000"/>
        <rFont val="Arial"/>
        <family val="2"/>
        <charset val="238"/>
      </rPr>
      <t xml:space="preserve"> </t>
    </r>
    <r>
      <rPr>
        <sz val="8"/>
        <color rgb="FF0000FF"/>
        <rFont val="Arial"/>
        <family val="2"/>
        <charset val="238"/>
      </rPr>
      <t>spolufinancování LK</t>
    </r>
    <r>
      <rPr>
        <sz val="8"/>
        <color rgb="FFFF0000"/>
        <rFont val="Arial"/>
        <family val="2"/>
        <charset val="238"/>
      </rPr>
      <t xml:space="preserve"> </t>
    </r>
  </si>
  <si>
    <r>
      <t xml:space="preserve">OPŽP-Podpora kuňky Dolní Ploučnice - </t>
    </r>
    <r>
      <rPr>
        <sz val="8"/>
        <color rgb="FFFF0000"/>
        <rFont val="Arial"/>
        <family val="2"/>
        <charset val="238"/>
      </rPr>
      <t>předfinancování</t>
    </r>
    <r>
      <rPr>
        <sz val="8"/>
        <rFont val="Arial"/>
        <family val="2"/>
        <charset val="238"/>
      </rPr>
      <t xml:space="preserve"> </t>
    </r>
  </si>
  <si>
    <r>
      <t xml:space="preserve">OPŽP-Biotop pro ropuchu Žízníkov - </t>
    </r>
    <r>
      <rPr>
        <sz val="8"/>
        <color rgb="FF0000FF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</si>
  <si>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rPr>
        <sz val="8"/>
        <rFont val="Arial"/>
        <family val="2"/>
        <charset val="238"/>
      </rPr>
      <t>OPŽP-Biotop pro ropuchu Žízníkov</t>
    </r>
    <r>
      <rPr>
        <sz val="8"/>
        <color rgb="FFFF0000"/>
        <rFont val="Arial"/>
        <family val="2"/>
        <charset val="238"/>
      </rPr>
      <t xml:space="preserve"> - předfinancování LK</t>
    </r>
  </si>
  <si>
    <r>
      <t xml:space="preserve">OPŽP-Podpora kuňky Dolní Ploučnice - </t>
    </r>
    <r>
      <rPr>
        <sz val="8"/>
        <color rgb="FF0000FF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</si>
  <si>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>IROP-školy bez bariér-Gymnázia a OA -</t>
    </r>
    <r>
      <rPr>
        <sz val="8"/>
        <color indexed="12"/>
        <rFont val="Arial"/>
        <family val="2"/>
        <charset val="238"/>
      </rPr>
      <t xml:space="preserve"> spolufinancování LK</t>
    </r>
  </si>
  <si>
    <r>
      <t>IROP-školy bez bariér-Gymnázia a OA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</si>
  <si>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 - Školy bez bariér - gymnázia a obchodní akademie - Gymn. Dr. A. Randy, Jablonec n. N.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</si>
  <si>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r>
      <t>IROP - Školy bez bariér - gymnázia a obchodní akademie - Gymn. Dr. A. Randy, Jablonec n. N.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</si>
  <si>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 - Školy bez bariér - střední odborné školy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</si>
  <si>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 - Školy bez bariér - střední odborné školy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</si>
  <si>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r>
      <t>IROP - Školy bez bariér - střední odborné školy - SPŠ strojní a elektr. a VOŠ LBC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</si>
  <si>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r>
      <t>IROP - Školy bez bariér - střední odborné školy - SPŠ strojní a elektr. a VOŠ LBC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</si>
  <si>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 Transformace – Domov Sluneční dvůr, p. o. JESTŘEBÍ -</t>
    </r>
    <r>
      <rPr>
        <sz val="8"/>
        <color indexed="12"/>
        <rFont val="Arial"/>
        <family val="2"/>
        <charset val="238"/>
      </rPr>
      <t xml:space="preserve"> spolufinancování LK</t>
    </r>
    <r>
      <rPr>
        <sz val="8"/>
        <rFont val="Arial"/>
        <family val="2"/>
        <charset val="238"/>
      </rPr>
      <t xml:space="preserve"> </t>
    </r>
  </si>
  <si>
    <r>
      <t>IROP Transformace – Domov Sluneční dvůr, p. o. JESTŘEBÍ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</si>
  <si>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 xml:space="preserve">IROP-Jedličkův ústav - rekonstrukce III.NP domu B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</si>
  <si>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 xml:space="preserve">IROP-Domov Raspenava - výstavba nových prostor - </t>
    </r>
    <r>
      <rPr>
        <sz val="8"/>
        <color indexed="12"/>
        <rFont val="Arial"/>
        <family val="2"/>
        <charset val="238"/>
      </rPr>
      <t>spolufinancování LK</t>
    </r>
  </si>
  <si>
    <r>
      <t>IROP-Domov Raspenava - výstavba nových prostor -</t>
    </r>
    <r>
      <rPr>
        <sz val="8"/>
        <color indexed="10"/>
        <rFont val="Arial"/>
        <family val="2"/>
        <charset val="238"/>
      </rPr>
      <t xml:space="preserve"> předfinancování LK</t>
    </r>
  </si>
  <si>
    <r>
      <t>IROP-Jedličkův ústav - rekonstrukce III.NP domu B -</t>
    </r>
    <r>
      <rPr>
        <sz val="8"/>
        <color indexed="10"/>
        <rFont val="Arial"/>
        <family val="2"/>
        <charset val="238"/>
      </rPr>
      <t xml:space="preserve"> předfinancování LK</t>
    </r>
  </si>
  <si>
    <t>Gymnázium, Česká Lípa, Žitavská 2969, příspěvková organizace</t>
  </si>
  <si>
    <t>Gymnázium, Mimoň, Letná 263, příspěvková organizace</t>
  </si>
  <si>
    <t>Gymnázium, Jablonec nad Nisou, U Balvanu 16, příspěvková organizace</t>
  </si>
  <si>
    <t>Gymnázium, Tanvald, příspěvková organizace</t>
  </si>
  <si>
    <t>Gymnázium F.X.Šaldy, Liberec 11, Partyzánská 530, příspěvková organizace</t>
  </si>
  <si>
    <t>Gymnázium, Frýdlant, Mládeže 884, příspěvková organizace</t>
  </si>
  <si>
    <t>Gymnázium Ivana Olbrachta, Semily, Nad Špejcharem 574, příspěvková organizace</t>
  </si>
  <si>
    <t>Gymnázium, Turnov, Jana Palacha 804, příspěvková organizace</t>
  </si>
  <si>
    <t>Gymnázium Dr. Antona Randy, Jablonec nad Nisou, příspěvková organizace</t>
  </si>
  <si>
    <t>Gymnázium, Střední odborná škola a Střední zdravotnická škola Jilemnice, Tkalcovská 460, příspěvková organizace</t>
  </si>
  <si>
    <t>Gymnázium a Střední odborná škola pedagogická, Liberec, Jeronýmova 425/27, příspěvková organizace</t>
  </si>
  <si>
    <t>Obchodní akademie, Česká Lípa, náměstí Osvobození 422, příspěvková organizace</t>
  </si>
  <si>
    <t>Vyšší odborná škola mezinárodního obchodu a Obchodní akademie, Jablonec nad Nisou, Horní náměstí 15, příspěvková organizace</t>
  </si>
  <si>
    <t>Obchodní akademie a Jazyková škola s právem státní jazykové zkoušky, Liberec, Šamánkova 500/8, příspěvková organizace</t>
  </si>
  <si>
    <t>Střední průmyslová škola, Česká Lípa, Havlíčkova 426, příspěvková organizace</t>
  </si>
  <si>
    <t>Střední průmyslová škola stavební, Liberec 1, Sokolovské náměstí 14, příspěvková organizace</t>
  </si>
  <si>
    <t>Střední průmyslová škola strojní a elektrotechnická a Vyšší odborná škola, Liberec 1, Masarykova 3, příspěvková organizace</t>
  </si>
  <si>
    <t>Střední průmyslová škola textilní, Liberec, Tyršova 1, příspěvková organizace</t>
  </si>
  <si>
    <t>Vyšší odborná škola sklářská a Střední škola, Nový Bor, Wolkerova 316, příspěvková organizace</t>
  </si>
  <si>
    <t>Střední uměleckoprůmyslová škola sklářská, Kamenický Šenov, Havlíčkova 57, příspěvková organizace</t>
  </si>
  <si>
    <t>Střední uměleckoprůmyslová škola a Vyšší odborná škola, Jablonec nad Nisou, Horní náměstí 1, příspěvková organizace</t>
  </si>
  <si>
    <t>Střední uměleckoprůmyslová škola sklářská, Železný Brod, Smetanovo zátiší 470, příspěvková organizace</t>
  </si>
  <si>
    <t>Střední uměleckoprůmyslová škola a Vyšší odborná škola, Turnov, Skálova 373, příspěvková organizace</t>
  </si>
  <si>
    <t>Střední zdravotnická škola a Vyšší odborná škola zdravotnická, Liberec, Kostelní 9, příspěvková organizace</t>
  </si>
  <si>
    <t>Střední zdravotnická škola, Turnov, 28. října 1390, příspěvková organizace</t>
  </si>
  <si>
    <t>Střední škola a Mateřská škola, Liberec, Na Bojišti 15, příspěvková organizace</t>
  </si>
  <si>
    <t>Střední škola strojní, stavební a dopravní, Liberec II, Truhlářská 360/3, příspěvková organizace</t>
  </si>
  <si>
    <t>Střední škola, Semily, příspěvková organizace</t>
  </si>
  <si>
    <t>Integrovaná střední škola, Vysoké nad Jizerou, Dr. Farského 300, příspěvková organizace</t>
  </si>
  <si>
    <t>Střední zdravotnická škola a Střední odborná škola, Česká Lípa, příspěvková organizace</t>
  </si>
  <si>
    <t>Střední průmyslová škola technická, Jablonec nad Nisou, Belgická 4852, příspěvková organizace</t>
  </si>
  <si>
    <t>Střední škola řemesel a služeb, Jablonec nad Nisou, Smetanova 66, příspěvková organizace</t>
  </si>
  <si>
    <t>Střední škola gastronomie a služeb, Liberec, Dvorská 447/29, příspěvková organizace</t>
  </si>
  <si>
    <t>Střední škola, Lomnice nad Popelkou, Antala Staška 213, příspěvková organizace</t>
  </si>
  <si>
    <t>Střední škola hospodářská a lesnická, Frýdlant, Bělíkova 1387, příspěvková organizace</t>
  </si>
  <si>
    <t>Střední odborná škola, Liberec, Jablonecká 999, příspěvková organizace</t>
  </si>
  <si>
    <t>Obchodní akademie, Hotelová škola a Střední odborná škola, Turnov, Zborovská 519, příspěvková organizace</t>
  </si>
  <si>
    <t>Základní škola a Mateřská škola logopedická, Liberec, příspěvková organizace</t>
  </si>
  <si>
    <t>Základní škola a Mateřská škola pro tělesně postižené, Liberec, Lužická 920/7, příspěvková organizace</t>
  </si>
  <si>
    <t>Základní škola, Jablonec nad Nisou, Liberecká 1734/31, příspěvková organizace</t>
  </si>
  <si>
    <t>Základní škola a Mateřská škola při dětské léčebně Cvikov, Ústavní 531, příspěvková organizace</t>
  </si>
  <si>
    <t>Základní škola a Mateřská škola při nemocnici Liberec, Husova 357/10, příspěvková organizace</t>
  </si>
  <si>
    <t>Základní škola a Mateřská škola, Jablonec nad Nisou, Kamenná 404/4, příspěvková organizace</t>
  </si>
  <si>
    <t>Základní škola, Tanvald, Údolí Kamenice 238, příspěvková organizace</t>
  </si>
  <si>
    <t>Základní škola a Mateřská škola, Jilemnice, Komenského 103, příspěvková organizace</t>
  </si>
  <si>
    <t>Základní škola speciální, Semily, Nádražní 213, příspěvková organizace</t>
  </si>
  <si>
    <t>Dětský domov, Česká Lípa, Mariánská 570, příspěvková organizace</t>
  </si>
  <si>
    <t>Dětský domov, Jablonné v Podještědí, Zámecká 1, příspěvková organizace</t>
  </si>
  <si>
    <t>Dětský domov, Základní škola a Mateřská škola, Krompach 47, příspěvková organizace</t>
  </si>
  <si>
    <t>Dětský domov, Dubá-Deštná 6, příspěvková organizace</t>
  </si>
  <si>
    <t>Dětský domov, Jablonec nad Nisou, Pasecká 20, příspěvková organizace</t>
  </si>
  <si>
    <t>Dětský domov, Frýdlant, Větrov 3005, příspěvková organizace</t>
  </si>
  <si>
    <t>Dětský domov, Semily, Nad Školami 480, příspěvková organizace</t>
  </si>
  <si>
    <t>Pedagogicko-psychologická poradna, Česká Lípa, Havlíčkova 443, příspěvková organizace</t>
  </si>
  <si>
    <t>Pedagogicko-psychologická poradna, Jablonec nad Nisou, příspěvková organizace</t>
  </si>
  <si>
    <t>Pedagogicko-psychologická poradna, Liberec 2, Truhlářská 3, příspěvková organizace</t>
  </si>
  <si>
    <t>Pedagogicko-psychologická poradna a speciálně pedagogické centrum, Semily, příspěvková organizace</t>
  </si>
  <si>
    <t>Speciálně pedagogické centrum logopedické a surdopedické, příspěvková organizace</t>
  </si>
  <si>
    <t>Nedaňové příjmy - ostatní příjmy</t>
  </si>
  <si>
    <t>ostatní nedaňové příjmy</t>
  </si>
  <si>
    <t>Běžné (neinvestiční) dotace a příspěvky</t>
  </si>
  <si>
    <t>neinvestiční transfery přijaté od obcí</t>
  </si>
  <si>
    <t>0000</t>
  </si>
  <si>
    <t>nerozepsané</t>
  </si>
  <si>
    <t>Magistrát Liberec</t>
  </si>
  <si>
    <t>MěÚ Český Dub</t>
  </si>
  <si>
    <t>MěÚ Frýdlant</t>
  </si>
  <si>
    <t>MěÚ Hejnice</t>
  </si>
  <si>
    <t>MěÚ Hodkovice n.m.</t>
  </si>
  <si>
    <t>MěÚ Hrádek n.N.</t>
  </si>
  <si>
    <t>MěÚ Chrastava</t>
  </si>
  <si>
    <t>MěÚ Nové Město p.Sm.</t>
  </si>
  <si>
    <t>MěÚ Raspenava</t>
  </si>
  <si>
    <t>OÚ Bílá</t>
  </si>
  <si>
    <t>OÚ Bílý Kostel</t>
  </si>
  <si>
    <t>OÚ Bílý Potok</t>
  </si>
  <si>
    <t>OÚ Bulovka</t>
  </si>
  <si>
    <t>OÚ Cetenov</t>
  </si>
  <si>
    <t>OÚ Černousy</t>
  </si>
  <si>
    <t>OÚ Čtveřín</t>
  </si>
  <si>
    <t>OÚ Detřichov</t>
  </si>
  <si>
    <t>OÚ Dlouhý Most</t>
  </si>
  <si>
    <t>OÚ Dolní Řasnice</t>
  </si>
  <si>
    <t>OÚ Habartice</t>
  </si>
  <si>
    <t>OÚ Heřmanice</t>
  </si>
  <si>
    <t>OÚ Hlavice</t>
  </si>
  <si>
    <t>OÚ Horní Řasnice</t>
  </si>
  <si>
    <t>OÚ Chotyně</t>
  </si>
  <si>
    <t>OÚ Janův Důl</t>
  </si>
  <si>
    <t>OÚ Jeřmanice</t>
  </si>
  <si>
    <t>OÚ Jindřichovice</t>
  </si>
  <si>
    <t>OÚ Kobyly</t>
  </si>
  <si>
    <t>OÚ Krásný Les</t>
  </si>
  <si>
    <t>OÚ Kryštofovo Údolí</t>
  </si>
  <si>
    <t>OÚ Křižany</t>
  </si>
  <si>
    <t>OÚ Kunratice u Frýdlantu</t>
  </si>
  <si>
    <t>OÚ Lázně Libverda</t>
  </si>
  <si>
    <t>OÚ Lažany</t>
  </si>
  <si>
    <t>OÚ Mníšek</t>
  </si>
  <si>
    <t>OÚ Nová ves</t>
  </si>
  <si>
    <t>OÚ Oldřichov v Hájích</t>
  </si>
  <si>
    <t>OÚ Osečná</t>
  </si>
  <si>
    <t>OÚ Paceřice</t>
  </si>
  <si>
    <t>OÚ Pěnčín</t>
  </si>
  <si>
    <t>OÚ Pertoltice</t>
  </si>
  <si>
    <t>OÚ Proseč p.Ještědem</t>
  </si>
  <si>
    <t>OÚ Příšovice</t>
  </si>
  <si>
    <t>OÚ Radimovice</t>
  </si>
  <si>
    <t>OÚ Rynoltice</t>
  </si>
  <si>
    <t>OÚ Soběslavice</t>
  </si>
  <si>
    <t>OÚ Stráž n.N.</t>
  </si>
  <si>
    <t>OÚ Světlá p. Ještědem</t>
  </si>
  <si>
    <t>OÚ Svijanský Újezd</t>
  </si>
  <si>
    <t>OÚ Svijany</t>
  </si>
  <si>
    <t>OÚ Sychrov</t>
  </si>
  <si>
    <t>OÚ Šimomovice</t>
  </si>
  <si>
    <t>OÚ Višňová</t>
  </si>
  <si>
    <t>OÚ Vlastibořice</t>
  </si>
  <si>
    <t>OÚ Všelibice</t>
  </si>
  <si>
    <t>OÚ Zdislava</t>
  </si>
  <si>
    <t>OÚ Žďárek</t>
  </si>
  <si>
    <t>MěÚ Jablonné v Podještědí</t>
  </si>
  <si>
    <t>OÚ Janovice v Podještědí</t>
  </si>
  <si>
    <t>MěÚ Jablonec n.N.</t>
  </si>
  <si>
    <t>MěÚ Desná</t>
  </si>
  <si>
    <t>Rychnov u Jablonce</t>
  </si>
  <si>
    <t>MěÚ Smržovka</t>
  </si>
  <si>
    <t>MěÚ Tanvald</t>
  </si>
  <si>
    <t>MěÚ Velké Hamry</t>
  </si>
  <si>
    <t>MěÚ Železný Brod</t>
  </si>
  <si>
    <t>OÚ Albrechtice</t>
  </si>
  <si>
    <t>OÚ Bedřichov</t>
  </si>
  <si>
    <t>OÚ Dalešice</t>
  </si>
  <si>
    <t>OÚ Držkov</t>
  </si>
  <si>
    <t>OÚ Frýdštejn</t>
  </si>
  <si>
    <t>OÚ Janov n.N.</t>
  </si>
  <si>
    <t>OÚ Jenišovice</t>
  </si>
  <si>
    <t>OÚ Jílové</t>
  </si>
  <si>
    <t>OÚ Jiřetín p. Bukovou</t>
  </si>
  <si>
    <t>OÚ Josefův Důl</t>
  </si>
  <si>
    <t>OÚ Koberovy</t>
  </si>
  <si>
    <t>OÚ Kořenov</t>
  </si>
  <si>
    <t>OÚ Líšný</t>
  </si>
  <si>
    <t>OÚ Loužnice</t>
  </si>
  <si>
    <t>OÚ Lučany n.N.</t>
  </si>
  <si>
    <t>OÚ Malá Skála</t>
  </si>
  <si>
    <t>OÚ Maršovice</t>
  </si>
  <si>
    <t>OÚ Nová Ves</t>
  </si>
  <si>
    <t>OÚ Plavy</t>
  </si>
  <si>
    <t>OÚ Pulečný</t>
  </si>
  <si>
    <t>OÚ Radčice</t>
  </si>
  <si>
    <t>OÚ Rádlo</t>
  </si>
  <si>
    <t>OÚ Skuhrov</t>
  </si>
  <si>
    <t>OÚ Vlastiboř</t>
  </si>
  <si>
    <t>OÚ Zásada</t>
  </si>
  <si>
    <t>OÚ Zlatá Olešnice</t>
  </si>
  <si>
    <t>MěÚ Č.Lípa</t>
  </si>
  <si>
    <t>MěÚ Cvikov</t>
  </si>
  <si>
    <t>MěÚ Doksy</t>
  </si>
  <si>
    <t>MěÚ Dubá</t>
  </si>
  <si>
    <t>MěÚ Kamenický Šenov</t>
  </si>
  <si>
    <t>MěÚ Mimoň</t>
  </si>
  <si>
    <t>MěÚ Nový Bor</t>
  </si>
  <si>
    <t>MěÚ Stráž pod Ralskem</t>
  </si>
  <si>
    <t>MěÚ Zákupy</t>
  </si>
  <si>
    <t>MěÚ Žandov</t>
  </si>
  <si>
    <t>OÚ Bezděz</t>
  </si>
  <si>
    <t>OÚ Blatce</t>
  </si>
  <si>
    <t>OÚ Blížervedly</t>
  </si>
  <si>
    <t>OÚ Bohatice</t>
  </si>
  <si>
    <t>OÚ Brniště</t>
  </si>
  <si>
    <t>OÚ Dubnice</t>
  </si>
  <si>
    <t>OÚ Hamr na Jezeře</t>
  </si>
  <si>
    <t>OÚ Holany</t>
  </si>
  <si>
    <t>OÚ Horní Libchava</t>
  </si>
  <si>
    <t>OÚ Horní Police</t>
  </si>
  <si>
    <t>OÚ Chlum</t>
  </si>
  <si>
    <t>OÚ Chotovice</t>
  </si>
  <si>
    <t>OÚ Jestřebí</t>
  </si>
  <si>
    <t>OÚ Kozly</t>
  </si>
  <si>
    <t>OÚ Kravaře u Č Lípy</t>
  </si>
  <si>
    <t>OÚ Krompach</t>
  </si>
  <si>
    <t>OÚ Kunratice u Cvikova</t>
  </si>
  <si>
    <t>OÚ Kvítkov</t>
  </si>
  <si>
    <t>OÚ Luka</t>
  </si>
  <si>
    <t>OÚ Mařenice</t>
  </si>
  <si>
    <t>OÚ Noviny p. Ralskem</t>
  </si>
  <si>
    <t>Nový Oldřichov</t>
  </si>
  <si>
    <t>OÚ Okna</t>
  </si>
  <si>
    <t>OÚ Okrouhlá</t>
  </si>
  <si>
    <t>OÚ Polevsko</t>
  </si>
  <si>
    <t>OÚ Provodín</t>
  </si>
  <si>
    <t>OÚ Prysk</t>
  </si>
  <si>
    <t>OÚ Radvanec</t>
  </si>
  <si>
    <t>OÚ Ralsko</t>
  </si>
  <si>
    <t>Oú Skalice</t>
  </si>
  <si>
    <t>OÚ Skalka U Doks</t>
  </si>
  <si>
    <t>OÚ Sloup v Čechách</t>
  </si>
  <si>
    <t>OÚ Slunečná</t>
  </si>
  <si>
    <t>OÚ Sosnová</t>
  </si>
  <si>
    <t>OÚ Stružnice</t>
  </si>
  <si>
    <t>OÚ Stvolínky</t>
  </si>
  <si>
    <t>OÚ Svojkov</t>
  </si>
  <si>
    <t>OÚ Svor</t>
  </si>
  <si>
    <t>OÚ Tachov</t>
  </si>
  <si>
    <t>OÚ Tuhaň</t>
  </si>
  <si>
    <t>OÚ Velenice</t>
  </si>
  <si>
    <t>OÚ Velký Valtinov</t>
  </si>
  <si>
    <t>OÚ Volfartice</t>
  </si>
  <si>
    <t>OÚ Vrchovany</t>
  </si>
  <si>
    <t>OÚ Zahrádky</t>
  </si>
  <si>
    <t>OÚ Ždírec</t>
  </si>
  <si>
    <t>MěÚ Semily</t>
  </si>
  <si>
    <t>OÚ Harrachov v Krkonoších</t>
  </si>
  <si>
    <t>OÚ Jablonec n.Jizerou</t>
  </si>
  <si>
    <t>MěÚ Jilemnice</t>
  </si>
  <si>
    <t>MěÚ Lomn ice n.Popelkou</t>
  </si>
  <si>
    <t>MěÚ Rokytnice n.Jizerou</t>
  </si>
  <si>
    <t>MěÚ Rovensko pod Troskami</t>
  </si>
  <si>
    <t>MěÚ Turnov</t>
  </si>
  <si>
    <t>MěÚ Vysoké n. Jizerou</t>
  </si>
  <si>
    <t>OÚ Bělá</t>
  </si>
  <si>
    <t>OÚ Benecko</t>
  </si>
  <si>
    <t>Benešov u Semil</t>
  </si>
  <si>
    <t>OÚ Bozkov</t>
  </si>
  <si>
    <t>OÚ Bradlecká Lhota</t>
  </si>
  <si>
    <t>OÚ Bukovina U Čisté</t>
  </si>
  <si>
    <t>Bystrá n.Jizerou</t>
  </si>
  <si>
    <t>OÚ Čistá u Horek</t>
  </si>
  <si>
    <t>Háje n. Jizerou</t>
  </si>
  <si>
    <t>OÚ Holenice</t>
  </si>
  <si>
    <t>Horka u Staré Paky</t>
  </si>
  <si>
    <t>OÚ Horní Branná</t>
  </si>
  <si>
    <t>OÚ Hrubá Skála</t>
  </si>
  <si>
    <t>OÚ Chuchelna</t>
  </si>
  <si>
    <t>OÚ Jesenný</t>
  </si>
  <si>
    <t>OÚ Jestřabí v Krkonoších</t>
  </si>
  <si>
    <t>OÚ Kacanovy</t>
  </si>
  <si>
    <t>OÚ Karlovice</t>
  </si>
  <si>
    <t>OÚ Klokočí</t>
  </si>
  <si>
    <t>OÚ Košťálov</t>
  </si>
  <si>
    <t>Kruh</t>
  </si>
  <si>
    <t>OÚ Ktová</t>
  </si>
  <si>
    <t>OÚ Levínská Olešnice</t>
  </si>
  <si>
    <t>OÚ Libštát</t>
  </si>
  <si>
    <t>OÚ Loučky</t>
  </si>
  <si>
    <t>OÚ Martinice v Krkonoších</t>
  </si>
  <si>
    <t>OÚ Mírová pod Kozákovem</t>
  </si>
  <si>
    <t>OÚ Modřišice</t>
  </si>
  <si>
    <t>OÚ Mříčná</t>
  </si>
  <si>
    <t>Nová Ves p.Popelkou</t>
  </si>
  <si>
    <t>OÚ Ohrazenice</t>
  </si>
  <si>
    <t>OÚ Olešnice u Turnova</t>
  </si>
  <si>
    <t>OÚ Paseky n. Jizerou</t>
  </si>
  <si>
    <t>OÚ Peřimov</t>
  </si>
  <si>
    <t>OÚ poniklá n.Jizerou</t>
  </si>
  <si>
    <t>OÚ Přepeře</t>
  </si>
  <si>
    <t>OÚ Příkrý</t>
  </si>
  <si>
    <t>OÚ Radostná pod Kozákovem</t>
  </si>
  <si>
    <t>OÚ Rakousy</t>
  </si>
  <si>
    <t>OÚ Roprachtice</t>
  </si>
  <si>
    <t>OÚ Roztoky u Jilemnice</t>
  </si>
  <si>
    <t>OÚ Roztoky u Semil</t>
  </si>
  <si>
    <t>OÚ Slaná</t>
  </si>
  <si>
    <t>OÚ Stružinec</t>
  </si>
  <si>
    <t>OÚ Studenec</t>
  </si>
  <si>
    <t>OÚ Svojek</t>
  </si>
  <si>
    <t>OÚ Syřenov</t>
  </si>
  <si>
    <t>OÚ Tatobity</t>
  </si>
  <si>
    <t>OÚ Troskovice</t>
  </si>
  <si>
    <t>OÚ Veselá</t>
  </si>
  <si>
    <t>OÚ Víchová n. Jizerou</t>
  </si>
  <si>
    <t>OÚ Vítkovice</t>
  </si>
  <si>
    <t>OÚ Všeň</t>
  </si>
  <si>
    <t>OÚ Vyskeř</t>
  </si>
  <si>
    <t>OÚ Záhoří</t>
  </si>
  <si>
    <t>OÚ Žernov</t>
  </si>
  <si>
    <t>Středisko ekologické výchovy Libereckého kraje, příspěvková organizace</t>
  </si>
  <si>
    <t>Krajská vědecká knihovna v Liberci, příspěvková organizace</t>
  </si>
  <si>
    <t>Severočeské muzeum v Liberci, příspěvková organizace</t>
  </si>
  <si>
    <t>Oblastní galerie Liberec, příspěvková organizace</t>
  </si>
  <si>
    <t>Vlastivědné muzeum a galrie v České Lípě, příspěvková organizace</t>
  </si>
  <si>
    <t>Muzeum Českého ráje v Turnově, příspěvková organizace</t>
  </si>
  <si>
    <t>Jedličkův ústav, příspěvková organizace</t>
  </si>
  <si>
    <t>Centrum  intervenčních a psychosociálních služeb Libereckého kraje, příspěvková organizace</t>
  </si>
  <si>
    <t>OSTARA, příspěvková organizace</t>
  </si>
  <si>
    <t>Domov Sluneční dvůr, příspěvková organizace</t>
  </si>
  <si>
    <t>Denní a pobytové sociální služby, příspěvková organizace</t>
  </si>
  <si>
    <t>Služby sociální péče TEREZA, příspěvková organizace</t>
  </si>
  <si>
    <t>Domov důchodců Sloup v Čechách, příspěvková organizace</t>
  </si>
  <si>
    <t>Domov důchodců Rokytnice nad Jizerou, příspěvková organizace</t>
  </si>
  <si>
    <t>Domov důchodců Jablonecké Paseky, příspěvková organizace</t>
  </si>
  <si>
    <t>Domov důchodců Velké Hamry, příspěvková organizace</t>
  </si>
  <si>
    <t>Domov pro seniory Vratislavice nad Nisou, příspěvková organizace</t>
  </si>
  <si>
    <t>Domov důchodců Český Dub, příspěvková organizace</t>
  </si>
  <si>
    <t>Domov důchodců Jindřichovice pod Smrkem, příspěvková organizace</t>
  </si>
  <si>
    <t>Dům seniorů Liberec - Františkov, příspěvková organizace</t>
  </si>
  <si>
    <t>Domov Raspenava, příspěvková organizace</t>
  </si>
  <si>
    <t>APOSS Liberec, příspěvková organizace</t>
  </si>
  <si>
    <t>Domov a Centrum aktivity, příspěvková organizace</t>
  </si>
  <si>
    <t>Domov a Centrum denních služeb Jablonec n.N., příspěvková organizace</t>
  </si>
  <si>
    <t>Dětské centrum Liberec, příspěvková organizace</t>
  </si>
  <si>
    <t>Krajská správa silnic Libereckého kraje, příspěvková organizace</t>
  </si>
  <si>
    <t>Léčebna respiračních nemocí Cvikov, příspěvková organizace</t>
  </si>
  <si>
    <t>Zdravotnická záchranná služba Libereckého kraje, příspěvková organizace</t>
  </si>
  <si>
    <t>ORJ 21 - odbor dopravní obslužnosti</t>
  </si>
  <si>
    <t>914 21 - Působnosti / odbor dopravní obslužnosti</t>
  </si>
  <si>
    <t>limit pro 2022</t>
  </si>
  <si>
    <t>915 01 - Významné akce / odbor kancelář hejtmana</t>
  </si>
  <si>
    <t>V Ý Z N A M N É  A K C E</t>
  </si>
  <si>
    <t>915 01</t>
  </si>
  <si>
    <t>915</t>
  </si>
  <si>
    <t>významné akce - limit výdajů</t>
  </si>
  <si>
    <t>915 04</t>
  </si>
  <si>
    <t>915 04 - Významné akce / odbor školství, mládeže, tělovýchovy a sportu</t>
  </si>
  <si>
    <t>význaamné akce - limit výdajů</t>
  </si>
  <si>
    <t>915 07</t>
  </si>
  <si>
    <t>915 07 - Významné akce / odbor kultury, památkové péče a cestovního ruchu</t>
  </si>
  <si>
    <t>915 08 - Významné akce / odbor životního prostředí a zemědělství</t>
  </si>
  <si>
    <t>915 08</t>
  </si>
  <si>
    <t>917 21 - Transfery / odbor dopravní obslužnosti</t>
  </si>
  <si>
    <t>ORJ 06 - odbor silničního hospodářství</t>
  </si>
  <si>
    <t>912 06 - Účelové příspěvky PO / odbor silničního hospodářství</t>
  </si>
  <si>
    <t>913 06 - Příspěvkové organizace / odbor silničního hospodářství</t>
  </si>
  <si>
    <t>914 06 - Působnosti / odbor silničního hospodářství</t>
  </si>
  <si>
    <t>917 06 - Transfery / odbor silničního hospodářství</t>
  </si>
  <si>
    <t>920 06 - Kapitálové výdaje / odbor silničního hospodářství</t>
  </si>
  <si>
    <t>923 06 - Spolufinancování EU / odbor silničního hospodářství</t>
  </si>
  <si>
    <t>926 06 - Dotační fond / odbor silničního hospodářství</t>
  </si>
  <si>
    <t>WEB kraje</t>
  </si>
  <si>
    <t>029100</t>
  </si>
  <si>
    <t>oslavy významných výročí</t>
  </si>
  <si>
    <t>podpora 1. ročníků ZŠ v LK</t>
  </si>
  <si>
    <t>světově vyhlášené značky Libereckého kraje</t>
  </si>
  <si>
    <t>akce v rámci předsednictví ČR v Radě EU</t>
  </si>
  <si>
    <t>01700094008</t>
  </si>
  <si>
    <t>Město Nový Bor - Mezinárodní sklářské sympozium IGS</t>
  </si>
  <si>
    <t>Brána trojzemí o.p.s - Slavnosti Trojzemí</t>
  </si>
  <si>
    <t>peněžité dary a neinvestiční transfery</t>
  </si>
  <si>
    <t>Podpora Československé obce legionářské</t>
  </si>
  <si>
    <t>0170023</t>
  </si>
  <si>
    <t>Vybudování kamerového systému PČR LK</t>
  </si>
  <si>
    <t>0181092</t>
  </si>
  <si>
    <t>Spolek válečných veteránů československého samostatného protichemického praporu</t>
  </si>
  <si>
    <t>Dlouhodobá podpora HZS LK</t>
  </si>
  <si>
    <t>Změny územních plánů vyvolané aktualizací zásad územního rozvoje LK</t>
  </si>
  <si>
    <t>Nákupy SW a HW a ostatní činnosti v informatice</t>
  </si>
  <si>
    <t>0663030000</t>
  </si>
  <si>
    <t>Autobusy LK, s.r.o.</t>
  </si>
  <si>
    <t>06800803102</t>
  </si>
  <si>
    <t>06800804001</t>
  </si>
  <si>
    <t>06800802001</t>
  </si>
  <si>
    <t>odbavovací zařízení MHD Jablonec nad Nisou - DSOJ</t>
  </si>
  <si>
    <t>odbavovací zařízení MHD Česká Lípa - Město Česká Lípa</t>
  </si>
  <si>
    <t>odbavovací zařízení MHD Liberec - Statutární město Liberec</t>
  </si>
  <si>
    <t>Velkoplošné opravy havarijních úseků - nerozepsaná rezerva</t>
  </si>
  <si>
    <t>06800825103</t>
  </si>
  <si>
    <t>Obnova VH sítí a rekonstrukce III/28728-9 v obci Ohrazenice - VHS</t>
  </si>
  <si>
    <t>Skalice u České Lípy oprava silnice III/26212, chodník</t>
  </si>
  <si>
    <t>Interreg V-A – Cyklotrasy v PL/CZ pohraničí – II. etapa</t>
  </si>
  <si>
    <t>Ostraha areálu Ralsko</t>
  </si>
  <si>
    <t>Bedřichov - integrovaný rozvoj a oprava dopravní infrastruktury</t>
  </si>
  <si>
    <t>III/29021 Kateřinky u Liberce, opěrná zeď</t>
  </si>
  <si>
    <r>
      <t xml:space="preserve">IROP - Silnice III/2784 Světlá pod Ještědem - Výpřež, 1. etapa - </t>
    </r>
    <r>
      <rPr>
        <sz val="8"/>
        <color rgb="FF0000FF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</si>
  <si>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>IROP - Silnice III/27246 Křižany po křižovatku s III/2784 -</t>
    </r>
    <r>
      <rPr>
        <sz val="8"/>
        <color indexed="12"/>
        <rFont val="Arial"/>
        <family val="2"/>
        <charset val="238"/>
      </rPr>
      <t xml:space="preserve"> </t>
    </r>
    <r>
      <rPr>
        <sz val="8"/>
        <color rgb="FFFF0000"/>
        <rFont val="Arial"/>
        <family val="2"/>
        <charset val="238"/>
      </rPr>
      <t xml:space="preserve">předfinancování LK </t>
    </r>
  </si>
  <si>
    <r>
      <t xml:space="preserve">IROP - Silnice III/2784 Světlá pod Ještědem - Výpřež, 1. etapa - </t>
    </r>
    <r>
      <rPr>
        <sz val="8"/>
        <color rgb="FFFF0000"/>
        <rFont val="Arial"/>
        <family val="2"/>
        <charset val="238"/>
      </rPr>
      <t>předfinancování LK</t>
    </r>
  </si>
  <si>
    <t>činnost a školení povodňového orgánu</t>
  </si>
  <si>
    <t>aktualizace Povodňového plánu LK</t>
  </si>
  <si>
    <t>0890010000</t>
  </si>
  <si>
    <t>GIS dlouhodobé smluvní závazky</t>
  </si>
  <si>
    <t>Fresh FOOD FESTIVAL</t>
  </si>
  <si>
    <t>0853020000</t>
  </si>
  <si>
    <t>Metod.pomoc obcím - zvyš.podílu tř.odpadu</t>
  </si>
  <si>
    <t>Grantový fond EV dětí -Nadace Ivana Dejmala</t>
  </si>
  <si>
    <t>podpora činnosti - Potravinová banka</t>
  </si>
  <si>
    <t>Podpora činnosti - Nábytková banka Libereckého kraje</t>
  </si>
  <si>
    <t>08800930000</t>
  </si>
  <si>
    <t>08700230000</t>
  </si>
  <si>
    <t>ocenění v soutěži "Zlatá popelnice" měst a obcí  LK v odvětví třídění odpadů</t>
  </si>
  <si>
    <t>Naplňování Koncepce EVVO LK 2021-2030 - individuální dotace územním koordinátorům EVVO</t>
  </si>
  <si>
    <t>0864050000</t>
  </si>
  <si>
    <t>Implementace akčního plánu adaptace na změnu klimatu v podmínkách LK</t>
  </si>
  <si>
    <t>0864080000</t>
  </si>
  <si>
    <t>Zvýšení majetkového podílu LK ve společnosti Ekocentrum Oldřichov v Hájích, z.ú.</t>
  </si>
  <si>
    <t>Aktualizace Plánu odpadového hospodářství LK</t>
  </si>
  <si>
    <t>3260000000</t>
  </si>
  <si>
    <t>3240150000</t>
  </si>
  <si>
    <t>Kofinancování výstavby a obnovy VHI - Vítkovice, Velký Valtinov, Okna, Mrklov</t>
  </si>
  <si>
    <t>Rezerva na spolufinancování opatření k řešení dopadů rozšíření těžby Turów</t>
  </si>
  <si>
    <t>výstavba a obnova infrastruktury - spoluúčast kraje</t>
  </si>
  <si>
    <t xml:space="preserve">Individuální dotace pro Vrchovany a Hodkovice </t>
  </si>
  <si>
    <t>0990740000</t>
  </si>
  <si>
    <t>Lékařská pohotovostní služba - příspěvek na služby</t>
  </si>
  <si>
    <t>095300</t>
  </si>
  <si>
    <t>DSA - zajištění speciálních záchranných prací - provoz vrtulníku LZS</t>
  </si>
  <si>
    <t>70400000000</t>
  </si>
  <si>
    <t>7.6 Řemeslná a zážitkova turistika</t>
  </si>
  <si>
    <t>7.7 Podpora cestovního ruchu v turistických oblastech</t>
  </si>
  <si>
    <t>70700000000</t>
  </si>
  <si>
    <t>70800000000</t>
  </si>
  <si>
    <t>7.8 Podpora infocenter</t>
  </si>
  <si>
    <t>7.9 Podpora nadregionálních témat a produktů CR</t>
  </si>
  <si>
    <t>70900000000</t>
  </si>
  <si>
    <t>71000000000</t>
  </si>
  <si>
    <t>7.10 Infrastruktura cestovního ruchu</t>
  </si>
  <si>
    <t xml:space="preserve">kapitálové výdaje - limit výdajů </t>
  </si>
  <si>
    <t xml:space="preserve">krizový fond - limit výdajů </t>
  </si>
  <si>
    <t>dotační fond - limit výdajů</t>
  </si>
  <si>
    <t>01700130000</t>
  </si>
  <si>
    <t>Příspěvek na provoz Hospice LK</t>
  </si>
  <si>
    <t>0970001</t>
  </si>
  <si>
    <t>fond ochrany vod - limit výdajů</t>
  </si>
  <si>
    <t>lesnický fond - limit výdajů</t>
  </si>
  <si>
    <t>spolufinancování EU - limit výdajů</t>
  </si>
  <si>
    <t xml:space="preserve">pokladní správa - limit výdajů </t>
  </si>
  <si>
    <t>926 01</t>
  </si>
  <si>
    <t>Programy resortu sociálních věcí</t>
  </si>
  <si>
    <t>Programy resortu dopravy</t>
  </si>
  <si>
    <t>Botanická zahrada Liberec</t>
  </si>
  <si>
    <t>Zoo Liberec</t>
  </si>
  <si>
    <t>1706</t>
  </si>
  <si>
    <t>1707</t>
  </si>
  <si>
    <t>MČRT - opravy a údržba  věšadlového mostu Bystrá nad Jizerou</t>
  </si>
  <si>
    <t>Mimořádné účelové příspěvky pro PO resortu kultury - nerozepsané</t>
  </si>
  <si>
    <t>0712000000</t>
  </si>
  <si>
    <t>0731010000</t>
  </si>
  <si>
    <t>0721000000</t>
  </si>
  <si>
    <t>0725000000</t>
  </si>
  <si>
    <t>0731000000</t>
  </si>
  <si>
    <t>0733000000</t>
  </si>
  <si>
    <t>0737000000</t>
  </si>
  <si>
    <t>0738000000</t>
  </si>
  <si>
    <t>0744000000</t>
  </si>
  <si>
    <t>0750110000</t>
  </si>
  <si>
    <t>0750140000</t>
  </si>
  <si>
    <t>Neinvestiční dotace NNO a podobným organizacím</t>
  </si>
  <si>
    <t>07700260000</t>
  </si>
  <si>
    <t>07700272031</t>
  </si>
  <si>
    <t>Dixieland v Křižanech</t>
  </si>
  <si>
    <t>07700280000</t>
  </si>
  <si>
    <t>Festival Všudybud</t>
  </si>
  <si>
    <t>Naivní divadlo Lbc,p.o - Mateřinka (bienále)</t>
  </si>
  <si>
    <t>07700290000</t>
  </si>
  <si>
    <t>07700230000</t>
  </si>
  <si>
    <t>07700240000</t>
  </si>
  <si>
    <t>Febiofest - filmový festival</t>
  </si>
  <si>
    <t>07803270000</t>
  </si>
  <si>
    <t>Memorandum LK a SML - investice</t>
  </si>
  <si>
    <t>Memorandum LK a SML - neinvestice</t>
  </si>
  <si>
    <t>Kniha roku</t>
  </si>
  <si>
    <t>7801140000</t>
  </si>
  <si>
    <t>Mezinár.pěvecký festival Bohemia  Cantat Liberec</t>
  </si>
  <si>
    <t>Marketingové aktivity sdružení - Sdružení pro rozvoj cest. ruchu LK</t>
  </si>
  <si>
    <r>
      <t xml:space="preserve">Česko-polská Hřebenovka - východní část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</si>
  <si>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 xml:space="preserve">Česko-polská Hřebenovka - východní část - </t>
    </r>
    <r>
      <rPr>
        <sz val="8"/>
        <color indexed="10"/>
        <rFont val="Arial"/>
        <family val="2"/>
        <charset val="238"/>
      </rPr>
      <t>předfinancování LK</t>
    </r>
    <r>
      <rPr>
        <sz val="8"/>
        <rFont val="Arial"/>
        <family val="2"/>
        <charset val="238"/>
      </rPr>
      <t xml:space="preserve"> </t>
    </r>
  </si>
  <si>
    <r>
      <t xml:space="preserve">Za společným dědictvím na kole i pěšky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</si>
  <si>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Za společným dědictvím na kole i pěšky - </t>
    </r>
    <r>
      <rPr>
        <sz val="8"/>
        <color indexed="10"/>
        <rFont val="Arial"/>
        <family val="2"/>
        <charset val="238"/>
      </rPr>
      <t>předfinancování LK</t>
    </r>
  </si>
  <si>
    <r>
      <t xml:space="preserve">MČRT Restaurování historických artefaktů -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</si>
  <si>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SML - Česko-německé vztahy očima dítěte - </t>
    </r>
    <r>
      <rPr>
        <sz val="8"/>
        <color indexed="12"/>
        <rFont val="Arial"/>
        <family val="2"/>
        <charset val="238"/>
      </rPr>
      <t>spolufinancová</t>
    </r>
    <r>
      <rPr>
        <sz val="8"/>
        <color rgb="FF0000FF"/>
        <rFont val="Arial"/>
        <family val="2"/>
        <charset val="238"/>
      </rPr>
      <t>ní LK</t>
    </r>
  </si>
  <si>
    <r>
      <t>SML - Česko-německé vztahy očima dítěte -</t>
    </r>
    <r>
      <rPr>
        <sz val="8"/>
        <color rgb="FFFF000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</si>
  <si>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t>0515000000</t>
  </si>
  <si>
    <t>0520000000</t>
  </si>
  <si>
    <t>0523000000</t>
  </si>
  <si>
    <t>0524000000</t>
  </si>
  <si>
    <t>0525000000</t>
  </si>
  <si>
    <t>0528000000</t>
  </si>
  <si>
    <t>0530000000</t>
  </si>
  <si>
    <t>0540000000</t>
  </si>
  <si>
    <t>Aktivity k mezinárodnímu dni seniorů</t>
  </si>
  <si>
    <t>0548020000</t>
  </si>
  <si>
    <t>Filantropická burza</t>
  </si>
  <si>
    <t>0545000000</t>
  </si>
  <si>
    <t>0548050000</t>
  </si>
  <si>
    <t>0550000000</t>
  </si>
  <si>
    <t>0560000000</t>
  </si>
  <si>
    <t>0561000000</t>
  </si>
  <si>
    <t>0570000000</t>
  </si>
  <si>
    <t>0570100000</t>
  </si>
  <si>
    <t>Metodická podpora obcím - plánování soc. služeb, poskytovatelé soc. služeb</t>
  </si>
  <si>
    <t>05700010000</t>
  </si>
  <si>
    <t>05800060000</t>
  </si>
  <si>
    <t>05700070000</t>
  </si>
  <si>
    <t>05700910000</t>
  </si>
  <si>
    <t>05701080000</t>
  </si>
  <si>
    <t>05701090000</t>
  </si>
  <si>
    <t>05800090000</t>
  </si>
  <si>
    <t>05800170000</t>
  </si>
  <si>
    <t>Činnost organizací sdružujících seniory</t>
  </si>
  <si>
    <t>05701100000</t>
  </si>
  <si>
    <t>Komunitní plánování obcí s rozšířenou působností</t>
  </si>
  <si>
    <t>0590971507</t>
  </si>
  <si>
    <t>05801440000</t>
  </si>
  <si>
    <t>Podpora investičních záměrů v sociální oblasti</t>
  </si>
  <si>
    <t>APOSS Liberec p.o. - zpracování projektové dokumentace multifunkční zařízení Vratislavice</t>
  </si>
  <si>
    <t>1792190000</t>
  </si>
  <si>
    <t>Liberecký kraj sobě</t>
  </si>
  <si>
    <t>Ocenění vítěze soutěže Karla Hubáčka - Stavba roku LK</t>
  </si>
  <si>
    <t>Rekonstrukce a stavební úpravy městského plaveckého bazénu</t>
  </si>
  <si>
    <r>
      <t xml:space="preserve"> OPŽP Kotlíkové dotace III - NZÚ - </t>
    </r>
    <r>
      <rPr>
        <sz val="8"/>
        <color rgb="FF0000FF"/>
        <rFont val="Arial"/>
        <family val="2"/>
        <charset val="238"/>
      </rPr>
      <t>spolufinancování LK</t>
    </r>
  </si>
  <si>
    <t>02630060000</t>
  </si>
  <si>
    <t>020800000000</t>
  </si>
  <si>
    <t>2.8 Podpora dodatečné instalace akumulační nádoby u domácích kotlů na pevná paliva</t>
  </si>
  <si>
    <r>
      <t xml:space="preserve">Smart akcelerátor LK III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</si>
  <si>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>Smart akcelerátor LK III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</si>
  <si>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t>02650170000</t>
  </si>
  <si>
    <r>
      <rPr>
        <sz val="8"/>
        <rFont val="Arial"/>
        <family val="2"/>
        <charset val="238"/>
      </rPr>
      <t xml:space="preserve">IROP - Záchrana pokladů - SČ Muzeum Lbc </t>
    </r>
    <r>
      <rPr>
        <sz val="8"/>
        <color rgb="FF0000FF"/>
        <rFont val="Arial"/>
        <family val="2"/>
        <charset val="238"/>
      </rPr>
      <t xml:space="preserve">- spolufinancování LK </t>
    </r>
  </si>
  <si>
    <r>
      <rPr>
        <sz val="8"/>
        <rFont val="Arial"/>
        <family val="2"/>
        <charset val="238"/>
      </rPr>
      <t>IROP - Záchrana pokladů - SČ Muzeum Lbc -</t>
    </r>
    <r>
      <rPr>
        <sz val="8"/>
        <color rgb="FFFF0000"/>
        <rFont val="Arial"/>
        <family val="2"/>
        <charset val="238"/>
      </rPr>
      <t xml:space="preserve"> spolufinancování LK </t>
    </r>
  </si>
  <si>
    <t>07620071702</t>
  </si>
  <si>
    <t>08620170000</t>
  </si>
  <si>
    <r>
      <rPr>
        <sz val="8"/>
        <rFont val="Arial"/>
        <family val="2"/>
        <charset val="238"/>
      </rPr>
      <t>NF - Osvětová kampaň: Jak správně topit -</t>
    </r>
    <r>
      <rPr>
        <sz val="8"/>
        <color rgb="FF0000FF"/>
        <rFont val="Arial"/>
        <family val="2"/>
        <charset val="238"/>
      </rPr>
      <t xml:space="preserve"> spolufinancování LK </t>
    </r>
  </si>
  <si>
    <r>
      <rPr>
        <sz val="8"/>
        <rFont val="Arial"/>
        <family val="2"/>
        <charset val="238"/>
      </rPr>
      <t xml:space="preserve">NF - Osvětová kampaň: Jak správně topit </t>
    </r>
    <r>
      <rPr>
        <sz val="8"/>
        <color rgb="FFFF0000"/>
        <rFont val="Arial"/>
        <family val="2"/>
        <charset val="238"/>
      </rPr>
      <t xml:space="preserve">- předfinancování LK </t>
    </r>
  </si>
  <si>
    <t>08620191448</t>
  </si>
  <si>
    <r>
      <rPr>
        <sz val="8"/>
        <rFont val="Arial"/>
        <family val="2"/>
        <charset val="238"/>
      </rPr>
      <t>OPŽP - Frýdlantsko - biokoridor Supí vrch - Bažantnice -</t>
    </r>
    <r>
      <rPr>
        <sz val="8"/>
        <color rgb="FF0000FF"/>
        <rFont val="Arial"/>
        <family val="2"/>
        <charset val="238"/>
      </rPr>
      <t xml:space="preserve"> spolufinancování LK </t>
    </r>
  </si>
  <si>
    <r>
      <rPr>
        <sz val="8"/>
        <rFont val="Arial"/>
        <family val="2"/>
        <charset val="238"/>
      </rPr>
      <t>OPŽP - Frýdlantsko - biokoridor Supí vrch - Bažantnice -</t>
    </r>
    <r>
      <rPr>
        <sz val="8"/>
        <color rgb="FFFF0000"/>
        <rFont val="Arial"/>
        <family val="2"/>
        <charset val="238"/>
      </rPr>
      <t xml:space="preserve"> předfinancování LK </t>
    </r>
  </si>
  <si>
    <t>09620091910</t>
  </si>
  <si>
    <r>
      <rPr>
        <sz val="8"/>
        <rFont val="Arial"/>
        <family val="2"/>
        <charset val="238"/>
      </rPr>
      <t>ZZS LK - ZZS LK - Kybernetická bezpečnost -</t>
    </r>
    <r>
      <rPr>
        <sz val="8"/>
        <color rgb="FF0000FF"/>
        <rFont val="Arial"/>
        <family val="2"/>
        <charset val="238"/>
      </rPr>
      <t xml:space="preserve"> spolufinancování LK </t>
    </r>
  </si>
  <si>
    <r>
      <rPr>
        <sz val="8"/>
        <rFont val="Arial"/>
        <family val="2"/>
        <charset val="238"/>
      </rPr>
      <t>ZZS LK - ZZS LK - Kybernetická bezpečnost -</t>
    </r>
    <r>
      <rPr>
        <sz val="8"/>
        <color rgb="FFFF0000"/>
        <rFont val="Arial"/>
        <family val="2"/>
        <charset val="238"/>
      </rPr>
      <t xml:space="preserve"> předfinancování LK </t>
    </r>
  </si>
  <si>
    <t>09620101910</t>
  </si>
  <si>
    <r>
      <rPr>
        <sz val="8"/>
        <rFont val="Arial"/>
        <family val="2"/>
        <charset val="238"/>
      </rPr>
      <t>ZZS LK - Modernizace HW, SW, kom. infrastruktury -</t>
    </r>
    <r>
      <rPr>
        <sz val="8"/>
        <color rgb="FF0000FF"/>
        <rFont val="Arial"/>
        <family val="2"/>
        <charset val="238"/>
      </rPr>
      <t xml:space="preserve"> spolufinancování LK </t>
    </r>
  </si>
  <si>
    <r>
      <rPr>
        <sz val="8"/>
        <rFont val="Arial"/>
        <family val="2"/>
        <charset val="238"/>
      </rPr>
      <t>ZZS LK - Modernizace HW, SW, kom. infrastruktury -</t>
    </r>
    <r>
      <rPr>
        <sz val="8"/>
        <color rgb="FFFF0000"/>
        <rFont val="Arial"/>
        <family val="2"/>
        <charset val="238"/>
      </rPr>
      <t xml:space="preserve"> předfinancování LK </t>
    </r>
  </si>
  <si>
    <r>
      <rPr>
        <sz val="8"/>
        <rFont val="Arial"/>
        <family val="2"/>
        <charset val="238"/>
      </rPr>
      <t>Digitální technická mapa -</t>
    </r>
    <r>
      <rPr>
        <sz val="8"/>
        <color rgb="FF0000FF"/>
        <rFont val="Arial"/>
        <family val="2"/>
        <charset val="238"/>
      </rPr>
      <t xml:space="preserve"> spolufinancování LK </t>
    </r>
  </si>
  <si>
    <r>
      <rPr>
        <sz val="8"/>
        <rFont val="Arial"/>
        <family val="2"/>
        <charset val="238"/>
      </rPr>
      <t>Digitální technická mapa -</t>
    </r>
    <r>
      <rPr>
        <sz val="8"/>
        <color rgb="FFFF0000"/>
        <rFont val="Arial"/>
        <family val="2"/>
        <charset val="238"/>
      </rPr>
      <t xml:space="preserve"> předfinancování LK </t>
    </r>
  </si>
  <si>
    <t>0301000000</t>
  </si>
  <si>
    <t>0301010000</t>
  </si>
  <si>
    <t>0301020000</t>
  </si>
  <si>
    <t>0302000000</t>
  </si>
  <si>
    <t>0303000000</t>
  </si>
  <si>
    <t>0306000000</t>
  </si>
  <si>
    <t>rozpočtová finanční rezerva kraje dle zásad</t>
  </si>
  <si>
    <t xml:space="preserve">Úhrada ÚROKŮ rezerva KNL - Modernizace I. et. </t>
  </si>
  <si>
    <t>úvěry - limit výdajů a financování</t>
  </si>
  <si>
    <t>Podpora postupových soutěží a přehlídek neprofesionálních uměleckých aktivit dětí, mládeže a dospělých</t>
  </si>
  <si>
    <t>sociální fond - limit výdajů</t>
  </si>
  <si>
    <t>1590390000</t>
  </si>
  <si>
    <t>1590400000</t>
  </si>
  <si>
    <t>1590410000</t>
  </si>
  <si>
    <t>Renovace páternosteru</t>
  </si>
  <si>
    <t>Rekonstrukce kuchyně a jídelny</t>
  </si>
  <si>
    <t>Školní statek, Frýdlant</t>
  </si>
  <si>
    <t>04503080000</t>
  </si>
  <si>
    <t>Realizace programu neformálního vzdělávání DofE</t>
  </si>
  <si>
    <t>04503090000</t>
  </si>
  <si>
    <t>Sympozium uměleckoprůmyslových škol</t>
  </si>
  <si>
    <t>04600200000</t>
  </si>
  <si>
    <t>0491950000</t>
  </si>
  <si>
    <t>04800796045</t>
  </si>
  <si>
    <t>04811805447</t>
  </si>
  <si>
    <t>04811740000</t>
  </si>
  <si>
    <t>Vzdělávací aktivity pro seniory</t>
  </si>
  <si>
    <t>04811770000</t>
  </si>
  <si>
    <t>04809084704</t>
  </si>
  <si>
    <t>04809090000</t>
  </si>
  <si>
    <t>Burza středních škol v České Lípě  - doprava žáků</t>
  </si>
  <si>
    <t>Informační a vzdělávací portál EDULK.cz - zajištění údržby</t>
  </si>
  <si>
    <t>Školní statek Frýdlant, p.o. - NFV návratná fin. výpomoc pro rok 2022</t>
  </si>
  <si>
    <t>Sportovec roku Libereckého kraje</t>
  </si>
  <si>
    <t>0487170000</t>
  </si>
  <si>
    <t>Spolupráce Ukrajina - stáž dětí a mládeže</t>
  </si>
  <si>
    <t>Intervence v rizikových školních kolektivech</t>
  </si>
  <si>
    <t>0487160000</t>
  </si>
  <si>
    <t>04812550000</t>
  </si>
  <si>
    <t>Podpora odborného vzdělávání</t>
  </si>
  <si>
    <t>04812290000</t>
  </si>
  <si>
    <t>04812560000</t>
  </si>
  <si>
    <t>04812570000</t>
  </si>
  <si>
    <t>Vzdělávací aktivity pro dospělé a seniory</t>
  </si>
  <si>
    <t>04812530000</t>
  </si>
  <si>
    <t>PAKLI SPORT KLUB, Jablonné v/P-ME v MTB marathonu (XCM) 2022</t>
  </si>
  <si>
    <t>04812540000</t>
  </si>
  <si>
    <t>04812580000</t>
  </si>
  <si>
    <t xml:space="preserve">Podpora pohybové gramotnosti žáků </t>
  </si>
  <si>
    <t>0491971497</t>
  </si>
  <si>
    <t>Školní statek, Frýdlant, p.o. - Rekonstrukce Školního statku Frýdlant, budova B</t>
  </si>
  <si>
    <r>
      <t xml:space="preserve">OPVVV - Naplňování krajského akčního plánu rozvoje vzdělávání LK II. (NAKAP LK II) -  </t>
    </r>
    <r>
      <rPr>
        <sz val="8"/>
        <color rgb="FFFF0000"/>
        <rFont val="Arial"/>
        <family val="2"/>
        <charset val="238"/>
      </rPr>
      <t>předfinancování LK</t>
    </r>
    <r>
      <rPr>
        <sz val="8"/>
        <rFont val="Arial"/>
        <family val="2"/>
        <charset val="238"/>
      </rPr>
      <t xml:space="preserve"> </t>
    </r>
  </si>
  <si>
    <r>
      <t xml:space="preserve">OPVVV - Naplňování krajského akčního plánu rozvoje vzdělávání LK II. (NAKAP LK II) -  </t>
    </r>
    <r>
      <rPr>
        <sz val="8"/>
        <color indexed="12"/>
        <rFont val="Arial"/>
        <family val="2"/>
        <charset val="238"/>
      </rPr>
      <t>spolufinancování LK</t>
    </r>
  </si>
  <si>
    <r>
      <t xml:space="preserve">Strategické plánování rozvoje vzdělávací soustavy LK II - </t>
    </r>
    <r>
      <rPr>
        <sz val="8"/>
        <color rgb="FF0000FF"/>
        <rFont val="Arial"/>
        <family val="2"/>
        <charset val="238"/>
      </rPr>
      <t xml:space="preserve">spolufinancování LK </t>
    </r>
  </si>
  <si>
    <r>
      <t xml:space="preserve">Strategické plánování rozvoje vzdělávací soustavy LK II - </t>
    </r>
    <r>
      <rPr>
        <sz val="8"/>
        <color rgb="FFFF0000"/>
        <rFont val="Arial"/>
        <family val="2"/>
        <charset val="238"/>
      </rPr>
      <t>předfinancování LK</t>
    </r>
  </si>
  <si>
    <t>0492001437</t>
  </si>
  <si>
    <t>Střední zdravotnická škola a Střední odborná škola, Česká Lípa, p.o. - Havárie rozvodů vody, objekt E</t>
  </si>
  <si>
    <t>0492011433</t>
  </si>
  <si>
    <t xml:space="preserve">SŠSSaD, Liberec, p.o. - Rekonstrukce elektroinstalace v objektu D - dílny,Letná, Liberec </t>
  </si>
  <si>
    <t>0492021412</t>
  </si>
  <si>
    <t>Obchodní akademie, Česká Lípa, p.o. - Oprava střechy objektu školy</t>
  </si>
  <si>
    <t>Školní statek, Frýdlant, příspěvková organizace</t>
  </si>
  <si>
    <t>1410000000</t>
  </si>
  <si>
    <t>1420000000</t>
  </si>
  <si>
    <t>1420010000</t>
  </si>
  <si>
    <t>1440000000</t>
  </si>
  <si>
    <t>1441310000</t>
  </si>
  <si>
    <t>1441340000</t>
  </si>
  <si>
    <t>Chytřejší kraj - smrt building</t>
  </si>
  <si>
    <t>1441350000</t>
  </si>
  <si>
    <t>Aktualizace ÚEK</t>
  </si>
  <si>
    <t>1880010000</t>
  </si>
  <si>
    <t>1880030000</t>
  </si>
  <si>
    <t>Komoditní burza - výběrové řízení na dodavatele EE a ZP</t>
  </si>
  <si>
    <t>1890010000</t>
  </si>
  <si>
    <t>Systém energ. Managementu - FAMA</t>
  </si>
  <si>
    <t>7501281705</t>
  </si>
  <si>
    <t xml:space="preserve">1491360000 </t>
  </si>
  <si>
    <t>Revitalizace dolního centra Liberce – Etapa č. II</t>
  </si>
  <si>
    <t>1491350000</t>
  </si>
  <si>
    <t>Investiční rozvoj ZOO Liberec - zdroje</t>
  </si>
  <si>
    <t>Rezerva OISNM v kapitole 920 14 - Kapitálové výdaje</t>
  </si>
  <si>
    <r>
      <t xml:space="preserve">OPŽP-SEN jídelna, tělocvična SŠHL Frýdlant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</si>
  <si>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 xml:space="preserve">OPŽP-SEN jídelna, tělocvična SŠHL Frýdlant - </t>
    </r>
    <r>
      <rPr>
        <sz val="8"/>
        <color indexed="10"/>
        <rFont val="Arial"/>
        <family val="2"/>
        <charset val="238"/>
      </rPr>
      <t>předfinancování LK</t>
    </r>
  </si>
  <si>
    <r>
      <t xml:space="preserve">OPŽP-SEN SŠ Lomnice n. Pop. </t>
    </r>
    <r>
      <rPr>
        <sz val="8"/>
        <color indexed="12"/>
        <rFont val="Arial"/>
        <family val="2"/>
        <charset val="238"/>
      </rPr>
      <t>- spolufinancování LK</t>
    </r>
  </si>
  <si>
    <r>
      <t xml:space="preserve">OPŽP-SEN SŠ Lomnice n. Pop. - </t>
    </r>
    <r>
      <rPr>
        <sz val="8"/>
        <color indexed="10"/>
        <rFont val="Arial"/>
        <family val="2"/>
        <charset val="238"/>
      </rPr>
      <t xml:space="preserve">předfinancování LK </t>
    </r>
  </si>
  <si>
    <r>
      <t>OPŽP SEN - ZŠ speciální Semily -</t>
    </r>
    <r>
      <rPr>
        <sz val="8"/>
        <color indexed="12"/>
        <rFont val="Arial"/>
        <family val="2"/>
        <charset val="238"/>
      </rPr>
      <t xml:space="preserve"> spolufinancování LK</t>
    </r>
  </si>
  <si>
    <r>
      <t xml:space="preserve">OPŽP SEN - ZŠ speciální Semily - </t>
    </r>
    <r>
      <rPr>
        <sz val="8"/>
        <color indexed="10"/>
        <rFont val="Arial"/>
        <family val="2"/>
        <charset val="238"/>
      </rPr>
      <t xml:space="preserve">předfinancování LK </t>
    </r>
  </si>
  <si>
    <r>
      <t xml:space="preserve">OPŽP SEN - domov mládeže SUPŠ Kam. Šenov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</si>
  <si>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 xml:space="preserve">OPŽP SEN - domov mládeže SUPŠ Kam. Šenov - </t>
    </r>
    <r>
      <rPr>
        <sz val="8"/>
        <color indexed="10"/>
        <rFont val="Arial"/>
        <family val="2"/>
        <charset val="238"/>
      </rPr>
      <t>předfinancování LK</t>
    </r>
  </si>
  <si>
    <r>
      <t xml:space="preserve">OPŽP-SEN jídelna, tělocvična SŠHL Frýdlant rekuperace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</si>
  <si>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 xml:space="preserve">OPŽP-SEN jídelna, tělocvična SŠHL Frýdlant rekuperace - </t>
    </r>
    <r>
      <rPr>
        <sz val="8"/>
        <color indexed="10"/>
        <rFont val="Arial"/>
        <family val="2"/>
        <charset val="238"/>
      </rPr>
      <t>předfinancování LK</t>
    </r>
  </si>
  <si>
    <t>04620361469</t>
  </si>
  <si>
    <r>
      <t xml:space="preserve">OPŽP SEN - ZŠ speciální Semily rekuperace - </t>
    </r>
    <r>
      <rPr>
        <sz val="8"/>
        <color rgb="FF0000FF"/>
        <rFont val="Arial"/>
        <family val="2"/>
        <charset val="238"/>
      </rPr>
      <t>spolufinancování LK</t>
    </r>
  </si>
  <si>
    <r>
      <t xml:space="preserve">OPŽP SEN - ZŠ speciální Semily rekuperace - </t>
    </r>
    <r>
      <rPr>
        <sz val="8"/>
        <color rgb="FFFF0000"/>
        <rFont val="Arial"/>
        <family val="2"/>
        <charset val="238"/>
      </rPr>
      <t>předfinancování LK</t>
    </r>
  </si>
  <si>
    <t>04620381438</t>
  </si>
  <si>
    <r>
      <t xml:space="preserve">IROP II. - COV LK strojírenství a robotiky SPŠT Jablonec n. N. - </t>
    </r>
    <r>
      <rPr>
        <sz val="8"/>
        <color rgb="FF0000FF"/>
        <rFont val="Arial"/>
        <family val="2"/>
        <charset val="238"/>
      </rPr>
      <t>spolufinancování LK</t>
    </r>
  </si>
  <si>
    <r>
      <t xml:space="preserve">IROP II. - COV LK strojírenství a robotiky SPŠT Jablonec n. N. - </t>
    </r>
    <r>
      <rPr>
        <sz val="8"/>
        <color rgb="FFFF0000"/>
        <rFont val="Arial"/>
        <family val="2"/>
        <charset val="238"/>
      </rPr>
      <t>předfinancování LK</t>
    </r>
  </si>
  <si>
    <t>04620401433</t>
  </si>
  <si>
    <r>
      <t xml:space="preserve">IROP II. - COV LK pro obráb. kovů a vstřik. plastů SŠSSD Liberec - </t>
    </r>
    <r>
      <rPr>
        <sz val="8"/>
        <color rgb="FF0000FF"/>
        <rFont val="Arial"/>
        <family val="2"/>
        <charset val="238"/>
      </rPr>
      <t>spolufinancování LK</t>
    </r>
  </si>
  <si>
    <r>
      <t xml:space="preserve">IROP II. - COV LK pro obráb. kovů a vstřik. plastů SŠSSD Liberec - </t>
    </r>
    <r>
      <rPr>
        <sz val="8"/>
        <color rgb="FFFF0000"/>
        <rFont val="Arial"/>
        <family val="2"/>
        <charset val="238"/>
      </rPr>
      <t>předfinancování LK</t>
    </r>
  </si>
  <si>
    <r>
      <t>IROP-APOSS - výstavba nových prostor Nová Ves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</si>
  <si>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r>
      <t>IROP-APOSS - výstavba nových prostor Nová Ves -</t>
    </r>
    <r>
      <rPr>
        <sz val="8"/>
        <color indexed="12"/>
        <rFont val="Arial"/>
        <family val="2"/>
        <charset val="238"/>
      </rPr>
      <t xml:space="preserve"> spolufinancování LK</t>
    </r>
  </si>
  <si>
    <r>
      <t xml:space="preserve">Revitalizace dolního centra Liberce - Parkovací dům - </t>
    </r>
    <r>
      <rPr>
        <sz val="8"/>
        <color indexed="12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</si>
  <si>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>Revitalizace dolního centra Liberce - Parkovací dům -</t>
    </r>
    <r>
      <rPr>
        <sz val="8"/>
        <color indexed="10"/>
        <rFont val="Arial"/>
        <family val="2"/>
        <charset val="238"/>
      </rPr>
      <t xml:space="preserve"> předfinancování LK</t>
    </r>
    <r>
      <rPr>
        <sz val="8"/>
        <rFont val="Arial"/>
        <family val="2"/>
        <charset val="238"/>
      </rPr>
      <t xml:space="preserve"> </t>
    </r>
  </si>
  <si>
    <t>04620371401</t>
  </si>
  <si>
    <r>
      <rPr>
        <sz val="8"/>
        <rFont val="Arial"/>
        <family val="2"/>
        <charset val="238"/>
      </rPr>
      <t>OPŽP SEN jídelny Gymnázia Česká Lípa</t>
    </r>
    <r>
      <rPr>
        <sz val="8"/>
        <color rgb="FF0000FF"/>
        <rFont val="Arial"/>
        <family val="2"/>
        <charset val="238"/>
      </rPr>
      <t xml:space="preserve"> - spolufinancování LK </t>
    </r>
  </si>
  <si>
    <r>
      <rPr>
        <sz val="8"/>
        <rFont val="Arial"/>
        <family val="2"/>
        <charset val="238"/>
      </rPr>
      <t>OPŽP SEN jídelny Gymnázia Česká Lípa</t>
    </r>
    <r>
      <rPr>
        <sz val="8"/>
        <color rgb="FFFF0000"/>
        <rFont val="Arial"/>
        <family val="2"/>
        <charset val="238"/>
      </rPr>
      <t xml:space="preserve"> - předfinancování LK </t>
    </r>
  </si>
  <si>
    <t>4620421409</t>
  </si>
  <si>
    <r>
      <rPr>
        <sz val="8"/>
        <rFont val="Arial"/>
        <family val="2"/>
        <charset val="238"/>
      </rPr>
      <t>OPŽP FVE Gymnázium Dr. A. Randy Jablonec n. N.</t>
    </r>
    <r>
      <rPr>
        <sz val="8"/>
        <color rgb="FF0000FF"/>
        <rFont val="Arial"/>
        <family val="2"/>
        <charset val="238"/>
      </rPr>
      <t xml:space="preserve"> - spolufinancování LK </t>
    </r>
  </si>
  <si>
    <r>
      <rPr>
        <sz val="8"/>
        <rFont val="Arial"/>
        <family val="2"/>
        <charset val="238"/>
      </rPr>
      <t xml:space="preserve">OPŽP FVE Gymnázium Dr. A. Randy Jablonec n. N. </t>
    </r>
    <r>
      <rPr>
        <sz val="8"/>
        <color rgb="FFFF0000"/>
        <rFont val="Arial"/>
        <family val="2"/>
        <charset val="238"/>
      </rPr>
      <t xml:space="preserve">- předfinancování LK </t>
    </r>
  </si>
  <si>
    <t>4620441424</t>
  </si>
  <si>
    <r>
      <rPr>
        <sz val="8"/>
        <rFont val="Arial"/>
        <family val="2"/>
        <charset val="238"/>
      </rPr>
      <t xml:space="preserve">IROP II. - COV LK uměleckořemeslné VOŠS s SOŠ Nový Bor </t>
    </r>
    <r>
      <rPr>
        <sz val="8"/>
        <color rgb="FF0000FF"/>
        <rFont val="Arial"/>
        <family val="2"/>
        <charset val="238"/>
      </rPr>
      <t xml:space="preserve">- spolufinancování LK </t>
    </r>
  </si>
  <si>
    <r>
      <rPr>
        <sz val="8"/>
        <rFont val="Arial"/>
        <family val="2"/>
        <charset val="238"/>
      </rPr>
      <t>IROP II. - COV LK uměleckořemeslné VOŠS s SOŠ Nový Bor</t>
    </r>
    <r>
      <rPr>
        <sz val="8"/>
        <color rgb="FFFF0000"/>
        <rFont val="Arial"/>
        <family val="2"/>
        <charset val="238"/>
      </rPr>
      <t xml:space="preserve"> - předfinancování LK </t>
    </r>
  </si>
  <si>
    <t>4620431429</t>
  </si>
  <si>
    <r>
      <rPr>
        <sz val="8"/>
        <rFont val="Arial"/>
        <family val="2"/>
        <charset val="238"/>
      </rPr>
      <t>PD nový objekt Zdravotnické školy v Liberci</t>
    </r>
    <r>
      <rPr>
        <sz val="8"/>
        <color rgb="FF0000FF"/>
        <rFont val="Arial"/>
        <family val="2"/>
        <charset val="238"/>
      </rPr>
      <t xml:space="preserve"> - spolufinancování LK </t>
    </r>
  </si>
  <si>
    <r>
      <rPr>
        <sz val="8"/>
        <rFont val="Arial"/>
        <family val="2"/>
        <charset val="238"/>
      </rPr>
      <t xml:space="preserve">PD nový objekt Zdravotnické školy v Liberci </t>
    </r>
    <r>
      <rPr>
        <sz val="8"/>
        <color rgb="FFFF0000"/>
        <rFont val="Arial"/>
        <family val="2"/>
        <charset val="238"/>
      </rPr>
      <t xml:space="preserve">- předfinancování LK </t>
    </r>
  </si>
  <si>
    <t>5620191508</t>
  </si>
  <si>
    <t>6620280000</t>
  </si>
  <si>
    <r>
      <rPr>
        <sz val="8"/>
        <rFont val="Arial"/>
        <family val="2"/>
        <charset val="238"/>
      </rPr>
      <t>Central station - Krajský terminál Liberec</t>
    </r>
    <r>
      <rPr>
        <sz val="8"/>
        <color rgb="FF0000FF"/>
        <rFont val="Arial"/>
        <family val="2"/>
        <charset val="238"/>
      </rPr>
      <t xml:space="preserve"> - spolufinancování LK </t>
    </r>
  </si>
  <si>
    <r>
      <rPr>
        <sz val="8"/>
        <rFont val="Arial"/>
        <family val="2"/>
        <charset val="238"/>
      </rPr>
      <t>Central station - Krajský terminál Liberec</t>
    </r>
    <r>
      <rPr>
        <sz val="8"/>
        <color rgb="FFFF0000"/>
        <rFont val="Arial"/>
        <family val="2"/>
        <charset val="238"/>
      </rPr>
      <t xml:space="preserve"> - předfinancování LK </t>
    </r>
  </si>
  <si>
    <t>7600130000</t>
  </si>
  <si>
    <r>
      <rPr>
        <sz val="8"/>
        <rFont val="Arial"/>
        <family val="2"/>
        <charset val="238"/>
      </rPr>
      <t>Centrální depozitář pro PO resortu kultury</t>
    </r>
    <r>
      <rPr>
        <sz val="8"/>
        <color rgb="FF0000FF"/>
        <rFont val="Arial"/>
        <family val="2"/>
        <charset val="238"/>
      </rPr>
      <t xml:space="preserve"> - spolufinancování LK </t>
    </r>
  </si>
  <si>
    <r>
      <rPr>
        <sz val="8"/>
        <rFont val="Arial"/>
        <family val="2"/>
        <charset val="238"/>
      </rPr>
      <t>Centrální depozitář pro PO resortu kultury</t>
    </r>
    <r>
      <rPr>
        <sz val="8"/>
        <color rgb="FFFF0000"/>
        <rFont val="Arial"/>
        <family val="2"/>
        <charset val="238"/>
      </rPr>
      <t xml:space="preserve"> - předfinancování LK </t>
    </r>
  </si>
  <si>
    <t>14620040000</t>
  </si>
  <si>
    <r>
      <rPr>
        <sz val="8"/>
        <rFont val="Arial"/>
        <family val="2"/>
        <charset val="238"/>
      </rPr>
      <t xml:space="preserve">Revital. dol. centra Lbc - Veget. střecha na park. domě </t>
    </r>
    <r>
      <rPr>
        <sz val="8"/>
        <color rgb="FF0000FF"/>
        <rFont val="Arial"/>
        <family val="2"/>
        <charset val="238"/>
      </rPr>
      <t xml:space="preserve">- spolufinancování LK </t>
    </r>
  </si>
  <si>
    <r>
      <rPr>
        <sz val="8"/>
        <rFont val="Arial"/>
        <family val="2"/>
        <charset val="238"/>
      </rPr>
      <t>Revital. dol. centra Lbc - Veget. střecha na park. domě</t>
    </r>
    <r>
      <rPr>
        <sz val="8"/>
        <color rgb="FFFF0000"/>
        <rFont val="Arial"/>
        <family val="2"/>
        <charset val="238"/>
      </rPr>
      <t xml:space="preserve"> - předfinancování LK </t>
    </r>
  </si>
  <si>
    <t>9500301910</t>
  </si>
  <si>
    <t>9500271910</t>
  </si>
  <si>
    <t>9500281910</t>
  </si>
  <si>
    <r>
      <rPr>
        <sz val="8"/>
        <rFont val="Arial"/>
        <family val="2"/>
        <charset val="238"/>
      </rPr>
      <t>ZZS LK - Výstavba nové výjezdové základny Liberec</t>
    </r>
    <r>
      <rPr>
        <sz val="8"/>
        <color rgb="FF0000FF"/>
        <rFont val="Arial"/>
        <family val="2"/>
        <charset val="238"/>
      </rPr>
      <t xml:space="preserve"> -</t>
    </r>
    <r>
      <rPr>
        <sz val="8"/>
        <color rgb="FFFF0000"/>
        <rFont val="Arial"/>
        <family val="2"/>
        <charset val="238"/>
      </rPr>
      <t xml:space="preserve"> předfinancování LK</t>
    </r>
    <r>
      <rPr>
        <sz val="8"/>
        <color rgb="FF0000FF"/>
        <rFont val="Arial"/>
        <family val="2"/>
        <charset val="238"/>
      </rPr>
      <t xml:space="preserve"> </t>
    </r>
  </si>
  <si>
    <r>
      <rPr>
        <sz val="8"/>
        <rFont val="Arial"/>
        <family val="2"/>
        <charset val="238"/>
      </rPr>
      <t>ZZS LK - Výstavba nové výjezdové základny Liberec</t>
    </r>
    <r>
      <rPr>
        <sz val="8"/>
        <color rgb="FF0000FF"/>
        <rFont val="Arial"/>
        <family val="2"/>
        <charset val="238"/>
      </rPr>
      <t xml:space="preserve"> - spolufinancování LK </t>
    </r>
  </si>
  <si>
    <r>
      <rPr>
        <sz val="8"/>
        <rFont val="Arial"/>
        <family val="2"/>
        <charset val="238"/>
      </rPr>
      <t>ZZS LK - Výstavba výjezd. základny Frýdlant</t>
    </r>
    <r>
      <rPr>
        <sz val="8"/>
        <color rgb="FFFF0000"/>
        <rFont val="Arial"/>
        <family val="2"/>
        <charset val="238"/>
      </rPr>
      <t xml:space="preserve"> - předfinancování LK </t>
    </r>
  </si>
  <si>
    <r>
      <rPr>
        <sz val="8"/>
        <rFont val="Arial"/>
        <family val="2"/>
        <charset val="238"/>
      </rPr>
      <t>ZZS LK - Výstavba výjezd. základny Frýdlant</t>
    </r>
    <r>
      <rPr>
        <sz val="8"/>
        <color rgb="FF0000FF"/>
        <rFont val="Arial"/>
        <family val="2"/>
        <charset val="238"/>
      </rPr>
      <t xml:space="preserve"> - spolufinancování LK </t>
    </r>
  </si>
  <si>
    <r>
      <rPr>
        <sz val="8"/>
        <rFont val="Arial"/>
        <family val="2"/>
        <charset val="238"/>
      </rPr>
      <t>ZZS LK - výjezdová základna a záložní operační středisko Jablonec</t>
    </r>
    <r>
      <rPr>
        <sz val="8"/>
        <color rgb="FFFF0000"/>
        <rFont val="Arial"/>
        <family val="2"/>
        <charset val="238"/>
      </rPr>
      <t xml:space="preserve"> - předfinancování LK </t>
    </r>
  </si>
  <si>
    <r>
      <rPr>
        <sz val="8"/>
        <rFont val="Arial"/>
        <family val="2"/>
        <charset val="238"/>
      </rPr>
      <t xml:space="preserve">ZZS LK - výjezdová základna a záložní operační středisko Jablonec </t>
    </r>
    <r>
      <rPr>
        <sz val="8"/>
        <color rgb="FF0000FF"/>
        <rFont val="Arial"/>
        <family val="2"/>
        <charset val="238"/>
      </rPr>
      <t xml:space="preserve">- spolufinancování LK </t>
    </r>
  </si>
  <si>
    <r>
      <rPr>
        <sz val="8"/>
        <rFont val="Arial"/>
        <family val="2"/>
        <charset val="238"/>
      </rPr>
      <t>ZZS LK - Výstavba výjezd. základny Hrádek n. N</t>
    </r>
    <r>
      <rPr>
        <sz val="8"/>
        <color rgb="FFFF0000"/>
        <rFont val="Arial"/>
        <family val="2"/>
        <charset val="238"/>
      </rPr>
      <t xml:space="preserve">. - předfinancování LK </t>
    </r>
  </si>
  <si>
    <r>
      <rPr>
        <sz val="8"/>
        <rFont val="Arial"/>
        <family val="2"/>
        <charset val="238"/>
      </rPr>
      <t>ZZS LK - Výstavba výjezd. základny Hrádek n. N.</t>
    </r>
    <r>
      <rPr>
        <sz val="8"/>
        <color rgb="FF0000FF"/>
        <rFont val="Arial"/>
        <family val="2"/>
        <charset val="238"/>
      </rPr>
      <t xml:space="preserve"> - spolufinancování LK </t>
    </r>
  </si>
  <si>
    <t>4620461430</t>
  </si>
  <si>
    <r>
      <rPr>
        <sz val="8"/>
        <rFont val="Arial"/>
        <family val="2"/>
        <charset val="238"/>
      </rPr>
      <t>IROP II. - COV LK zdravotnicko-sociální SZŠ Turnov</t>
    </r>
    <r>
      <rPr>
        <sz val="8"/>
        <color rgb="FF0000FF"/>
        <rFont val="Arial"/>
        <family val="2"/>
        <charset val="238"/>
      </rPr>
      <t xml:space="preserve"> - spolufinancování LK </t>
    </r>
  </si>
  <si>
    <r>
      <rPr>
        <sz val="8"/>
        <rFont val="Arial"/>
        <family val="2"/>
        <charset val="238"/>
      </rPr>
      <t>IROP II. - COV LK zdravotnicko-sociální SZŠ Turnov</t>
    </r>
    <r>
      <rPr>
        <sz val="8"/>
        <color rgb="FFFF0000"/>
        <rFont val="Arial"/>
        <family val="2"/>
        <charset val="238"/>
      </rPr>
      <t xml:space="preserve"> - předfinancování LK </t>
    </r>
  </si>
  <si>
    <t>mezinárofní spolupráce</t>
  </si>
  <si>
    <t>Oprava Palackého stezky</t>
  </si>
  <si>
    <t>Památky UNESCO - podpora nehmotného dědictví</t>
  </si>
  <si>
    <t>07806720000</t>
  </si>
  <si>
    <t xml:space="preserve">Mezinár.hudební festival Lípa Musica - ARBOR </t>
  </si>
  <si>
    <t>0853040000</t>
  </si>
  <si>
    <t>0812030000</t>
  </si>
  <si>
    <t>Podpora retence vody v krajině</t>
  </si>
  <si>
    <t>0853030000</t>
  </si>
  <si>
    <t>Podpora zpětného odběru</t>
  </si>
  <si>
    <r>
      <t>MČRT Restaurování historických artefaktů -</t>
    </r>
    <r>
      <rPr>
        <sz val="8"/>
        <color theme="9" tint="-0.499984740745262"/>
        <rFont val="Arial"/>
        <family val="2"/>
        <charset val="238"/>
      </rPr>
      <t xml:space="preserve"> </t>
    </r>
    <r>
      <rPr>
        <sz val="8"/>
        <color theme="9" tint="-0.249977111117893"/>
        <rFont val="Arial"/>
        <family val="2"/>
        <charset val="238"/>
      </rPr>
      <t>NFV - předfinancování LK</t>
    </r>
    <r>
      <rPr>
        <sz val="8"/>
        <color theme="1"/>
        <rFont val="Arial"/>
        <family val="2"/>
        <charset val="238"/>
      </rPr>
      <t/>
    </r>
  </si>
  <si>
    <t>odbor silničního hospodářství</t>
  </si>
  <si>
    <t>21</t>
  </si>
  <si>
    <t>odbor dopravní obslužnosti</t>
  </si>
  <si>
    <t>VÝZNAMNÉ AKCE</t>
  </si>
  <si>
    <t>SALDO ROZPOČTU</t>
  </si>
  <si>
    <t>ZDROJE (příjmy a financování)  kraje CELKEM</t>
  </si>
  <si>
    <t>silniční hospodářství</t>
  </si>
  <si>
    <t>dopravní obslužnost</t>
  </si>
  <si>
    <t>významné akce</t>
  </si>
  <si>
    <t>ORJ 18 - oddělení sekretariátu ředitele</t>
  </si>
  <si>
    <t>ROZPOČET LIBERECKÉHO KRAJE 2023</t>
  </si>
  <si>
    <t>Výdajové limity kapitol a resortů rozpočtu kraje na rok 2023</t>
  </si>
  <si>
    <t>1. Výdajové kapitoly rozpočtu kraje na rok 2023</t>
  </si>
  <si>
    <t>2. Kapitoly peněžních fondů rozpočtu kraje na rok 2023</t>
  </si>
  <si>
    <t>fond Turów</t>
  </si>
  <si>
    <t>Závazné a specifické ukazatele rozpočtu 2023 a jejich finanční limity</t>
  </si>
  <si>
    <t>SR 2022</t>
  </si>
  <si>
    <t>SVR 2023</t>
  </si>
  <si>
    <t>NR 2023</t>
  </si>
  <si>
    <t>FOND TURÓW</t>
  </si>
  <si>
    <t>limit pro 2023</t>
  </si>
  <si>
    <t>Návrh limitů 2023 ze SVR</t>
  </si>
  <si>
    <t>Odvody PO - příjmy rozpočtu 2023</t>
  </si>
  <si>
    <t>927</t>
  </si>
  <si>
    <t>fond Turów - limit výdajů</t>
  </si>
  <si>
    <t>927 08 - Fond Turów / odbor životního prostředí a zemědělství</t>
  </si>
  <si>
    <t>927 08</t>
  </si>
  <si>
    <t>Opatření k řešení dopadů dolu Turow,PGE-dar</t>
  </si>
  <si>
    <t>Opatření k řešení dopadů dolu Turow,PL-dohoda</t>
  </si>
  <si>
    <t>82720000000</t>
  </si>
  <si>
    <t>82710000000</t>
  </si>
  <si>
    <t xml:space="preserve">Příspěvky na dopravní obslužnost - příjmy rozpočtu 2023 </t>
  </si>
  <si>
    <t>0170028</t>
  </si>
  <si>
    <t>0170029</t>
  </si>
  <si>
    <t>0170031</t>
  </si>
  <si>
    <t>Krajská hospodářská komora Libereckého kraje, z. s</t>
  </si>
  <si>
    <t>Česká membránová platforma, z.s. - mezinárodní spolupráce</t>
  </si>
  <si>
    <t>914 01</t>
  </si>
  <si>
    <t>029101</t>
  </si>
  <si>
    <t>029102</t>
  </si>
  <si>
    <t>029103</t>
  </si>
  <si>
    <t>029104</t>
  </si>
  <si>
    <t>materiální pomoc - Ukrajina, Vinnytská oblast</t>
  </si>
  <si>
    <t>029105</t>
  </si>
  <si>
    <t>Léto na vyhlídce</t>
  </si>
  <si>
    <t>913 03 - Příspěvkové organizace - rezervy pro PO kraje ENERGIE 2023 - PLYN</t>
  </si>
  <si>
    <t>913 03</t>
  </si>
  <si>
    <t>Rezervy pro PO kraje ENERGIE 2023 - PLYN</t>
  </si>
  <si>
    <t>0305040000</t>
  </si>
  <si>
    <t>slavnostní ocenění hejtmanem LK (Pocty hejtmana LK)</t>
  </si>
  <si>
    <t>tripartita - pakt zaměstnanosti</t>
  </si>
  <si>
    <t>výročí akce Antimony</t>
  </si>
  <si>
    <t>Nostalgická doprava Český ráj</t>
  </si>
  <si>
    <t>Zubačka</t>
  </si>
  <si>
    <t>dopravní obslužnost autobusová - SML</t>
  </si>
  <si>
    <t>0650002001</t>
  </si>
  <si>
    <t>0650003102</t>
  </si>
  <si>
    <t>dopravní obslužnost autobusová - DSOJ</t>
  </si>
  <si>
    <t>dopravní obslužnost drážní - vlak</t>
  </si>
  <si>
    <t>dopravní obslužnost autobusová - město ČL</t>
  </si>
  <si>
    <t>dopravní obslužnost autobusová - navýšení kompenzace 2022</t>
  </si>
  <si>
    <t>dopravní obslužnost drážní - vlak - navýšení kompenzace 2022</t>
  </si>
  <si>
    <t>Odbavovací systémy IDOL - implementační a provozní náklady projektu Modernizace odbavovacích systémů v LK</t>
  </si>
  <si>
    <t>923 21 - Spolufinancování EU / odbor dopravní obslužnosti</t>
  </si>
  <si>
    <t>923 21</t>
  </si>
  <si>
    <t>Transborder II - spolufinancování LK (100% na příslušný rok)</t>
  </si>
  <si>
    <t>Transborder II - předfinancování LK (100% na příslušný rok)</t>
  </si>
  <si>
    <t>914 21</t>
  </si>
  <si>
    <t>917 21</t>
  </si>
  <si>
    <t>Moderniz.infrastruktury KÚLK včetně obnovy technologického centra, nákup multifunkcí, pásková mechanika</t>
  </si>
  <si>
    <t>Aktualizace Zásad územního rozvoje LK</t>
  </si>
  <si>
    <t xml:space="preserve">MČRT - Rekontrukce Skálova č.p. 72 </t>
  </si>
  <si>
    <t>Řízení energetické náročnosti budov LK u příspěvkových org.</t>
  </si>
  <si>
    <t xml:space="preserve">VMG - Rekontrukce střechy obj. "Pobočky Památníku K.H. Máchy" </t>
  </si>
  <si>
    <t>VMG - Vísecká rychta střecha</t>
  </si>
  <si>
    <t>4620421456</t>
  </si>
  <si>
    <r>
      <rPr>
        <sz val="8"/>
        <rFont val="Arial"/>
        <family val="2"/>
        <charset val="238"/>
      </rPr>
      <t>ZŠ a MŠ pro tělesně postižené Lbc - reko. DM Zeyerova</t>
    </r>
    <r>
      <rPr>
        <sz val="8"/>
        <color rgb="FF0000FF"/>
        <rFont val="Arial"/>
        <family val="2"/>
        <charset val="238"/>
      </rPr>
      <t xml:space="preserve"> - spolufinancování LK </t>
    </r>
  </si>
  <si>
    <r>
      <rPr>
        <sz val="8"/>
        <rFont val="Arial"/>
        <family val="2"/>
        <charset val="238"/>
      </rPr>
      <t>ZŠ a MŠ pro tělesně postižené Lbc - reko. DM Zeyerova</t>
    </r>
    <r>
      <rPr>
        <sz val="8"/>
        <color rgb="FFFF0000"/>
        <rFont val="Arial"/>
        <family val="2"/>
        <charset val="238"/>
      </rPr>
      <t xml:space="preserve"> - předfinancování LK </t>
    </r>
  </si>
  <si>
    <t>4620431434</t>
  </si>
  <si>
    <r>
      <rPr>
        <sz val="8"/>
        <rFont val="Arial"/>
        <family val="2"/>
        <charset val="238"/>
      </rPr>
      <t>IROP II. - COV LK stavebnictví ISŠ Semily</t>
    </r>
    <r>
      <rPr>
        <sz val="8"/>
        <color rgb="FF0000FF"/>
        <rFont val="Arial"/>
        <family val="2"/>
        <charset val="238"/>
      </rPr>
      <t xml:space="preserve"> - spolufinancování LK </t>
    </r>
  </si>
  <si>
    <r>
      <rPr>
        <sz val="8"/>
        <rFont val="Arial"/>
        <family val="2"/>
        <charset val="238"/>
      </rPr>
      <t>IROP II. - COV LK stavebnictví ISŠ Semily</t>
    </r>
    <r>
      <rPr>
        <sz val="8"/>
        <color rgb="FFFF0000"/>
        <rFont val="Arial"/>
        <family val="2"/>
        <charset val="238"/>
      </rPr>
      <t xml:space="preserve"> - předfinancování LK </t>
    </r>
  </si>
  <si>
    <r>
      <t xml:space="preserve">RAP APOSS výstavba domácností Liberec, Rochlická - </t>
    </r>
    <r>
      <rPr>
        <sz val="8"/>
        <color rgb="FF0000FF"/>
        <rFont val="Arial"/>
        <family val="2"/>
        <charset val="238"/>
      </rPr>
      <t xml:space="preserve">spolufinancování LK </t>
    </r>
  </si>
  <si>
    <r>
      <t xml:space="preserve">RAP APOSS výstavba domácností Liberec, Rochlická - </t>
    </r>
    <r>
      <rPr>
        <sz val="8"/>
        <color rgb="FFFF0000"/>
        <rFont val="Arial"/>
        <family val="2"/>
        <charset val="238"/>
      </rPr>
      <t xml:space="preserve">předfinancování LK </t>
    </r>
  </si>
  <si>
    <r>
      <rPr>
        <sz val="8"/>
        <rFont val="Arial"/>
        <family val="2"/>
        <charset val="238"/>
      </rPr>
      <t>VMG Č. Lípa - revitalizace objektů detaš. pracoviště</t>
    </r>
    <r>
      <rPr>
        <sz val="8"/>
        <color rgb="FF0000FF"/>
        <rFont val="Arial"/>
        <family val="2"/>
        <charset val="238"/>
      </rPr>
      <t xml:space="preserve"> - spolufinancování LK </t>
    </r>
  </si>
  <si>
    <r>
      <rPr>
        <sz val="8"/>
        <rFont val="Arial"/>
        <family val="2"/>
        <charset val="238"/>
      </rPr>
      <t>VMG Č. Lípa - revitalizace objektů detaš. pracoviště</t>
    </r>
    <r>
      <rPr>
        <sz val="8"/>
        <color rgb="FFFF0000"/>
        <rFont val="Arial"/>
        <family val="2"/>
        <charset val="238"/>
      </rPr>
      <t xml:space="preserve"> - předfinancování LK </t>
    </r>
  </si>
  <si>
    <t>9620111910</t>
  </si>
  <si>
    <r>
      <rPr>
        <sz val="8"/>
        <rFont val="Arial"/>
        <family val="2"/>
        <charset val="238"/>
      </rPr>
      <t xml:space="preserve">RAP Transformace – Služby soc. péče Tereza, Semily, Na Vinici </t>
    </r>
    <r>
      <rPr>
        <sz val="8"/>
        <color rgb="FF0000FF"/>
        <rFont val="Arial"/>
        <family val="2"/>
        <charset val="238"/>
      </rPr>
      <t xml:space="preserve">- spolufinancování LK </t>
    </r>
  </si>
  <si>
    <r>
      <rPr>
        <sz val="8"/>
        <rFont val="Arial"/>
        <family val="2"/>
        <charset val="238"/>
      </rPr>
      <t>RAP Transformace – Služby soc. péče Tereza, Semily, Na Vinici</t>
    </r>
    <r>
      <rPr>
        <sz val="8"/>
        <color rgb="FFFF0000"/>
        <rFont val="Arial"/>
        <family val="2"/>
        <charset val="238"/>
      </rPr>
      <t xml:space="preserve"> - předfinancování LK </t>
    </r>
  </si>
  <si>
    <t>Rekonstrukce budovy KÚ LK (ABC)</t>
  </si>
  <si>
    <t>1590420000</t>
  </si>
  <si>
    <t>5015000000</t>
  </si>
  <si>
    <t>Audity + EFQM</t>
  </si>
  <si>
    <t>Podpora Oblastních spolků Českého červeného kříže v LK</t>
  </si>
  <si>
    <t>0990750000</t>
  </si>
  <si>
    <t>NsP Česká Lípa, a.s. - příplatek mimo základní kapitál na projekty směřující k modernizaci objektů a vybavení</t>
  </si>
  <si>
    <t>0990775001</t>
  </si>
  <si>
    <t>Město Semily-Kupní smlouva o převodu akcií v MMN a.s.</t>
  </si>
  <si>
    <t>0990775004</t>
  </si>
  <si>
    <t>Město Jilemnice-Kupní smlouva o převodu akcií v MMN a.s.</t>
  </si>
  <si>
    <t>0990780000</t>
  </si>
  <si>
    <t>MMN a.s.-příplatek mimo základní kapitál</t>
  </si>
  <si>
    <t>KNL-Modernizace I. etapa (dofinancování)</t>
  </si>
  <si>
    <t>MMN a.s. navýšení základního kapitálu</t>
  </si>
  <si>
    <t>1792060000</t>
  </si>
  <si>
    <t>Akční plán aglomerace (hluk)</t>
  </si>
  <si>
    <t>2800830000</t>
  </si>
  <si>
    <t>Program podpory malých prodejen na venkově
Obchůdek 2021+, spolufinancování</t>
  </si>
  <si>
    <t>Program podpory malých prodejen na venkově
Obchůdek 2021+, předfinancování</t>
  </si>
  <si>
    <t>2800840000</t>
  </si>
  <si>
    <t>Soutěž Liberec Ideathon</t>
  </si>
  <si>
    <t>2800940000</t>
  </si>
  <si>
    <t>Týdny pro neziskový sektor</t>
  </si>
  <si>
    <t>2800950000</t>
  </si>
  <si>
    <t>Rozsviťme Česko</t>
  </si>
  <si>
    <t>2800960000</t>
  </si>
  <si>
    <t>Dobrovolnictví je RADOST</t>
  </si>
  <si>
    <t>2800970000</t>
  </si>
  <si>
    <t>DĚKUJEME – společenské setkání NNO a partnerů</t>
  </si>
  <si>
    <r>
      <t xml:space="preserve">Juniorní centrum excelence - </t>
    </r>
    <r>
      <rPr>
        <sz val="8"/>
        <color rgb="FF0000FF"/>
        <rFont val="Arial"/>
        <family val="2"/>
        <charset val="238"/>
      </rPr>
      <t xml:space="preserve">spolufinancování LK </t>
    </r>
  </si>
  <si>
    <t>04620551418</t>
  </si>
  <si>
    <t>02640040000</t>
  </si>
  <si>
    <r>
      <rPr>
        <sz val="8"/>
        <rFont val="Arial"/>
        <family val="2"/>
        <charset val="238"/>
      </rPr>
      <t>Jsme s vámi - společně pro Ukrajinu</t>
    </r>
    <r>
      <rPr>
        <sz val="8"/>
        <color rgb="FF0000FF"/>
        <rFont val="Arial"/>
        <family val="2"/>
        <charset val="238"/>
      </rPr>
      <t xml:space="preserve"> - spolufinancování LK </t>
    </r>
  </si>
  <si>
    <r>
      <rPr>
        <sz val="8"/>
        <rFont val="Arial"/>
        <family val="2"/>
        <charset val="238"/>
      </rPr>
      <t xml:space="preserve">Jsme s vámi - společně pro Ukrajinu </t>
    </r>
    <r>
      <rPr>
        <sz val="8"/>
        <color rgb="FFFF0000"/>
        <rFont val="Arial"/>
        <family val="2"/>
        <charset val="238"/>
      </rPr>
      <t xml:space="preserve">- předfinancování LK </t>
    </r>
  </si>
  <si>
    <t>02640050000</t>
  </si>
  <si>
    <r>
      <rPr>
        <sz val="8"/>
        <rFont val="Arial"/>
        <family val="2"/>
        <charset val="238"/>
      </rPr>
      <t>Zvýšení kybernetické bezpečnosti KÚLK</t>
    </r>
    <r>
      <rPr>
        <sz val="8"/>
        <color rgb="FFFF0000"/>
        <rFont val="Arial"/>
        <family val="2"/>
        <charset val="238"/>
      </rPr>
      <t xml:space="preserve"> - předfinancování LK </t>
    </r>
  </si>
  <si>
    <r>
      <rPr>
        <sz val="8"/>
        <rFont val="Arial"/>
        <family val="2"/>
        <charset val="238"/>
      </rPr>
      <t xml:space="preserve">Zvýšení kybernetické bezpečnosti KÚLK </t>
    </r>
    <r>
      <rPr>
        <sz val="8"/>
        <color rgb="FF0000FF"/>
        <rFont val="Arial"/>
        <family val="2"/>
        <charset val="238"/>
      </rPr>
      <t xml:space="preserve">- spolufinancování LK </t>
    </r>
  </si>
  <si>
    <t>08620151448</t>
  </si>
  <si>
    <r>
      <rPr>
        <sz val="8"/>
        <rFont val="Arial"/>
        <family val="2"/>
        <charset val="238"/>
      </rPr>
      <t>OPŽP 4.3. - Tůně - zadržení vody Frýdlantsko</t>
    </r>
    <r>
      <rPr>
        <sz val="8"/>
        <color rgb="FFFF0000"/>
        <rFont val="Arial"/>
        <family val="2"/>
        <charset val="238"/>
      </rPr>
      <t xml:space="preserve"> - předfinancování LK </t>
    </r>
  </si>
  <si>
    <r>
      <rPr>
        <sz val="8"/>
        <rFont val="Arial"/>
        <family val="2"/>
        <charset val="238"/>
      </rPr>
      <t>Požízení 33 elektromobilů pro p.o. a KÚLK</t>
    </r>
    <r>
      <rPr>
        <sz val="8"/>
        <color rgb="FF0000FF"/>
        <rFont val="Arial"/>
        <family val="2"/>
        <charset val="238"/>
      </rPr>
      <t xml:space="preserve"> - spolufinancování LK </t>
    </r>
  </si>
  <si>
    <r>
      <rPr>
        <sz val="8"/>
        <rFont val="Arial"/>
        <family val="2"/>
        <charset val="238"/>
      </rPr>
      <t>ITI IROP Revitalizace muzejního parku Severočeské muzeum Liberec</t>
    </r>
    <r>
      <rPr>
        <sz val="8"/>
        <color rgb="FF0000FF"/>
        <rFont val="Arial"/>
        <family val="2"/>
        <charset val="238"/>
      </rPr>
      <t xml:space="preserve"> - spolufinancování LK </t>
    </r>
  </si>
  <si>
    <r>
      <rPr>
        <sz val="8"/>
        <rFont val="Arial"/>
        <family val="2"/>
        <charset val="238"/>
      </rPr>
      <t>Požízení 33 elektromobilů pro p.o. a KÚLK</t>
    </r>
    <r>
      <rPr>
        <sz val="8"/>
        <color rgb="FFFF0000"/>
        <rFont val="Arial"/>
        <family val="2"/>
        <charset val="238"/>
      </rPr>
      <t xml:space="preserve"> - předfinancování LK </t>
    </r>
  </si>
  <si>
    <r>
      <rPr>
        <sz val="8"/>
        <rFont val="Arial"/>
        <family val="2"/>
        <charset val="238"/>
      </rPr>
      <t xml:space="preserve">ITI IROP Revitalizace muzejního parku Severočeské muzeum Liberec </t>
    </r>
    <r>
      <rPr>
        <sz val="8"/>
        <color rgb="FFFF0000"/>
        <rFont val="Arial"/>
        <family val="2"/>
        <charset val="238"/>
      </rPr>
      <t xml:space="preserve">- předfinancování LK </t>
    </r>
  </si>
  <si>
    <t>05501801501</t>
  </si>
  <si>
    <t>Jedličkův ústav-Koncepční řešení</t>
  </si>
  <si>
    <t>DD Sloup v Čechách - Rekonstrukce cesty v parku</t>
  </si>
  <si>
    <t>05501811509</t>
  </si>
  <si>
    <t>DD Jablonecké Paseky - Bezpečnostní lávky</t>
  </si>
  <si>
    <t>0550182151</t>
  </si>
  <si>
    <t xml:space="preserve">DD Jablonecké Paseky - Oprava střechy objektu A </t>
  </si>
  <si>
    <t>05501831512</t>
  </si>
  <si>
    <t>DD Jablonecké Paseky - Oprava střechy objektu C</t>
  </si>
  <si>
    <t>05501841512</t>
  </si>
  <si>
    <t xml:space="preserve">DD Český Dub - Osobní automobil </t>
  </si>
  <si>
    <t>05501851515</t>
  </si>
  <si>
    <t>Domov a Centrum aktivity - Areálová komunikace</t>
  </si>
  <si>
    <t>05501861521</t>
  </si>
  <si>
    <t>Domov a Centrum aktivity - Areálové vozidlo</t>
  </si>
  <si>
    <t>05501871521</t>
  </si>
  <si>
    <t>Domov a centrum den.služeb - Zprac.PD nástavby CDS</t>
  </si>
  <si>
    <t>05501881522</t>
  </si>
  <si>
    <t>Jedličkův ústav - rehabiltační péče pro klienty</t>
  </si>
  <si>
    <t>OSTARA - zvedák Carendo</t>
  </si>
  <si>
    <t>Domov důchodců Sloup v Čechách, p.o. - připojení EPS na pult centrální ochrany</t>
  </si>
  <si>
    <t>Domov důchodců Jablonecké Paseky, p.o. - projektová dokumentace na výměnu elektroinstalace</t>
  </si>
  <si>
    <t>Domov důchodců Velké Hamry, p.o. - konvektomat</t>
  </si>
  <si>
    <t>Domov důchodců Český Dub, p.o.  - nová polohovací vana + zvedák</t>
  </si>
  <si>
    <t>Dětské centrum Liberec, p.o. - oprava fasády - výměna termoizolačních desek CETRIS</t>
  </si>
  <si>
    <t>Koordinátor pro záležitosti národnostních menšin a cizinců</t>
  </si>
  <si>
    <t>Supervize</t>
  </si>
  <si>
    <t>0561010000</t>
  </si>
  <si>
    <t>Procesy střednědobého plánování - tvorba analytických podkladů</t>
  </si>
  <si>
    <t>Informační materiály pro cizince</t>
  </si>
  <si>
    <t>0532000000</t>
  </si>
  <si>
    <t>Kampaň Mít domov a rodinu</t>
  </si>
  <si>
    <t>Odvod za PRK projektu OZP</t>
  </si>
  <si>
    <t xml:space="preserve">0588010000 </t>
  </si>
  <si>
    <t>0548070000</t>
  </si>
  <si>
    <t>Asociace krajů - setkání</t>
  </si>
  <si>
    <t>Metodické vedení příspěvkových organizací</t>
  </si>
  <si>
    <t>05700080000</t>
  </si>
  <si>
    <t>Krajské dobrovolnické centrum</t>
  </si>
  <si>
    <t>Spolufinancování objednaných kapacit subjektům zařazených do základní sítě sociálních služeb</t>
  </si>
  <si>
    <t>0590991520</t>
  </si>
  <si>
    <t>Denní a pobyt. soc. služby Česká Lípa - zpracování projektové dokumentace, přístavba</t>
  </si>
  <si>
    <t>Služby soc. péče TEREZA - nákup pozemku</t>
  </si>
  <si>
    <t>0590761508</t>
  </si>
  <si>
    <t>Domov a Centrum denních služeb Jablonec n.N. - příprava výstavby multifunkčního zařízení Vratislavice</t>
  </si>
  <si>
    <t>05600050000</t>
  </si>
  <si>
    <r>
      <t xml:space="preserve">Podpora procesů v rámci reformy péče o duševní zdraví v Libereckém kraji - </t>
    </r>
    <r>
      <rPr>
        <sz val="8"/>
        <color rgb="FF0000FF"/>
        <rFont val="Arial"/>
        <family val="2"/>
        <charset val="238"/>
      </rPr>
      <t xml:space="preserve">spolufinancování LK </t>
    </r>
  </si>
  <si>
    <r>
      <t xml:space="preserve">Podpora procesů v rámci reformy péče o duševní zdraví v Libereckém kraji - </t>
    </r>
    <r>
      <rPr>
        <sz val="8"/>
        <color rgb="FFFF0000"/>
        <rFont val="Arial"/>
        <family val="2"/>
        <charset val="238"/>
      </rPr>
      <t xml:space="preserve">předfinancování LK </t>
    </r>
  </si>
  <si>
    <r>
      <t xml:space="preserve">Podpora a rozvoj sociálních služeb v Libereckém kraji - </t>
    </r>
    <r>
      <rPr>
        <sz val="8"/>
        <color rgb="FF0000FF"/>
        <rFont val="Arial"/>
        <family val="2"/>
        <charset val="238"/>
      </rPr>
      <t>spolufinancování LK</t>
    </r>
    <r>
      <rPr>
        <sz val="8"/>
        <rFont val="Arial"/>
        <family val="2"/>
        <charset val="238"/>
      </rPr>
      <t xml:space="preserve"> </t>
    </r>
  </si>
  <si>
    <r>
      <t xml:space="preserve">Podpora a rozvoj sociálních služeb v Libereckém kraji - </t>
    </r>
    <r>
      <rPr>
        <sz val="8"/>
        <color rgb="FFFF0000"/>
        <rFont val="Arial"/>
        <family val="2"/>
        <charset val="238"/>
      </rPr>
      <t xml:space="preserve">předfinancování LK </t>
    </r>
  </si>
  <si>
    <t>07501481705</t>
  </si>
  <si>
    <t>07501490000</t>
  </si>
  <si>
    <t>07806862001</t>
  </si>
  <si>
    <t>07806872001</t>
  </si>
  <si>
    <t xml:space="preserve">BIG BAND JAM </t>
  </si>
  <si>
    <t>07806880000</t>
  </si>
  <si>
    <t>07600171705</t>
  </si>
  <si>
    <t>Motivační projekty PO resortu</t>
  </si>
  <si>
    <t>Marketingová podpora - Filmová kancelář  a podpora filmových produkcí</t>
  </si>
  <si>
    <t>Moderní příležitosti marketingu CR</t>
  </si>
  <si>
    <t>Podpora firemního cestovního ruchu</t>
  </si>
  <si>
    <t>Mezinárodní trienále skla a bižuterie</t>
  </si>
  <si>
    <t>Ocenění Mistr tradiční rukodělné výroby</t>
  </si>
  <si>
    <t xml:space="preserve">Krajská správa silnic LK p.o. - realizace příkazní smlouvy Silnice LK a.s. na ZIMNÍ ÚDRŽBU </t>
  </si>
  <si>
    <t>Krajská správa silnic LK p.o. - realizace příkazní smlouvy Silnice LK a.s. na BĚŽNOU ÚDRŽBU</t>
  </si>
  <si>
    <t>0614030000</t>
  </si>
  <si>
    <t>06800944044</t>
  </si>
  <si>
    <t>III/27251 Chrastava ul. Vítkovská</t>
  </si>
  <si>
    <t>0686120000</t>
  </si>
  <si>
    <t>0690940000</t>
  </si>
  <si>
    <t>06500381601</t>
  </si>
  <si>
    <t>Obnova a údržba alejí v LK - realizace</t>
  </si>
  <si>
    <t>06800965063</t>
  </si>
  <si>
    <t>Oprava kanalizace Vyskeř III/27921 a III/27926</t>
  </si>
  <si>
    <t>Bedřichov ITS</t>
  </si>
  <si>
    <t>Klokočské Loučky - VHS</t>
  </si>
  <si>
    <t>Ralsko ul. Hvězdovská - převzetí</t>
  </si>
  <si>
    <t>Mimoň ul. Hvězdovská - převzetí</t>
  </si>
  <si>
    <t>Mimoň ul. Mírová</t>
  </si>
  <si>
    <t>Semily, Na Mýtě</t>
  </si>
  <si>
    <t>0690890000</t>
  </si>
  <si>
    <t>Napojení Průmyslové zóny Jih v Liberci</t>
  </si>
  <si>
    <t>6620290000</t>
  </si>
  <si>
    <t>6620300000</t>
  </si>
  <si>
    <t>6620310000</t>
  </si>
  <si>
    <t>6620320000</t>
  </si>
  <si>
    <r>
      <rPr>
        <sz val="8"/>
        <rFont val="Arial"/>
        <family val="2"/>
        <charset val="238"/>
      </rPr>
      <t>IROP 2 - Silnice II/294 Rokytnice nad Jizerou</t>
    </r>
    <r>
      <rPr>
        <sz val="8"/>
        <color rgb="FF0000FF"/>
        <rFont val="Arial"/>
        <family val="2"/>
        <charset val="238"/>
      </rPr>
      <t xml:space="preserve"> - spolufinancování</t>
    </r>
  </si>
  <si>
    <r>
      <rPr>
        <sz val="8"/>
        <rFont val="Arial"/>
        <family val="2"/>
        <charset val="238"/>
      </rPr>
      <t>IROP 2 - Silnice II/294 Rokytnice nad Jizerou</t>
    </r>
    <r>
      <rPr>
        <sz val="8"/>
        <color rgb="FFFF0000"/>
        <rFont val="Arial"/>
        <family val="2"/>
        <charset val="238"/>
      </rPr>
      <t xml:space="preserve"> - předfinancování</t>
    </r>
  </si>
  <si>
    <r>
      <rPr>
        <sz val="8"/>
        <rFont val="Arial"/>
        <family val="2"/>
        <charset val="238"/>
      </rPr>
      <t>IROP 2 - II/290 Roprachtice – Kořenov (zbylé úseky)</t>
    </r>
    <r>
      <rPr>
        <sz val="8"/>
        <color rgb="FF0000FF"/>
        <rFont val="Arial"/>
        <family val="2"/>
        <charset val="238"/>
      </rPr>
      <t xml:space="preserve"> - spolufinancování</t>
    </r>
  </si>
  <si>
    <r>
      <rPr>
        <sz val="8"/>
        <rFont val="Arial"/>
        <family val="2"/>
        <charset val="238"/>
      </rPr>
      <t xml:space="preserve">IROP 2 - II/290 Roprachtice – Kořenov (zbylé úseky) </t>
    </r>
    <r>
      <rPr>
        <sz val="8"/>
        <color rgb="FFFF0000"/>
        <rFont val="Arial"/>
        <family val="2"/>
        <charset val="238"/>
      </rPr>
      <t>- předfinancování</t>
    </r>
  </si>
  <si>
    <r>
      <rPr>
        <sz val="8"/>
        <rFont val="Arial"/>
        <family val="2"/>
        <charset val="238"/>
      </rPr>
      <t>IROP 2 - II/286 Vítkovice, rekonstrukce silnice a opěrné zdi, 1. etapa</t>
    </r>
    <r>
      <rPr>
        <sz val="8"/>
        <color rgb="FF0000FF"/>
        <rFont val="Arial"/>
        <family val="2"/>
        <charset val="238"/>
      </rPr>
      <t xml:space="preserve"> - spolufinancování</t>
    </r>
  </si>
  <si>
    <r>
      <rPr>
        <sz val="8"/>
        <rFont val="Arial"/>
        <family val="2"/>
        <charset val="238"/>
      </rPr>
      <t>IROP 2 - II/286 Vítkovice, rekonstrukce silnice a opěrné zdi, 1. etapa</t>
    </r>
    <r>
      <rPr>
        <sz val="8"/>
        <color rgb="FFFF0000"/>
        <rFont val="Arial"/>
        <family val="2"/>
        <charset val="238"/>
      </rPr>
      <t xml:space="preserve"> - předfinancování</t>
    </r>
  </si>
  <si>
    <r>
      <rPr>
        <sz val="8"/>
        <rFont val="Arial"/>
        <family val="2"/>
        <charset val="238"/>
      </rPr>
      <t xml:space="preserve">IROP 2 - II/292 Benešov u Semil - křižovatka s I/14 (2. etapa), úsek č. 1 </t>
    </r>
    <r>
      <rPr>
        <sz val="8"/>
        <color rgb="FF0000FF"/>
        <rFont val="Arial"/>
        <family val="2"/>
        <charset val="238"/>
      </rPr>
      <t>- spolufinancování</t>
    </r>
  </si>
  <si>
    <r>
      <rPr>
        <sz val="8"/>
        <rFont val="Arial"/>
        <family val="2"/>
        <charset val="238"/>
      </rPr>
      <t>IROP 2 - II/292 Benešov u Semil - křižovatka s I/14 (2. etapa), úsek č. 1</t>
    </r>
    <r>
      <rPr>
        <sz val="8"/>
        <color rgb="FFFF0000"/>
        <rFont val="Arial"/>
        <family val="2"/>
        <charset val="238"/>
      </rPr>
      <t xml:space="preserve"> - předfinancování</t>
    </r>
  </si>
  <si>
    <t>6620340000</t>
  </si>
  <si>
    <t>6620370000</t>
  </si>
  <si>
    <r>
      <t xml:space="preserve">INTERREG CZ/PL - Bezpečně a plynule přes hranice - </t>
    </r>
    <r>
      <rPr>
        <sz val="8"/>
        <color rgb="FF0000FF"/>
        <rFont val="Arial"/>
        <family val="2"/>
        <charset val="238"/>
      </rPr>
      <t>spolufinancování</t>
    </r>
  </si>
  <si>
    <r>
      <rPr>
        <sz val="8"/>
        <rFont val="Arial"/>
        <family val="2"/>
        <charset val="238"/>
      </rPr>
      <t xml:space="preserve">IROP 2 - II/268 Lomnice nad Popelkou - Košťálov </t>
    </r>
    <r>
      <rPr>
        <sz val="8"/>
        <color rgb="FF0000FF"/>
        <rFont val="Arial"/>
        <family val="2"/>
        <charset val="238"/>
      </rPr>
      <t>- spolufinancování</t>
    </r>
  </si>
  <si>
    <r>
      <rPr>
        <sz val="8"/>
        <rFont val="Arial"/>
        <family val="2"/>
        <charset val="238"/>
      </rPr>
      <t>IROP 2 - II/268 Lomnice nad Popelkou - Košťálov</t>
    </r>
    <r>
      <rPr>
        <sz val="8"/>
        <color rgb="FFFF0000"/>
        <rFont val="Arial"/>
        <family val="2"/>
        <charset val="238"/>
      </rPr>
      <t xml:space="preserve"> - předfinancování</t>
    </r>
  </si>
  <si>
    <r>
      <t>INTERREG CZ/PL - Bezpečně a plynule přes hranice</t>
    </r>
    <r>
      <rPr>
        <sz val="8"/>
        <color rgb="FFFF0000"/>
        <rFont val="Arial"/>
        <family val="2"/>
        <charset val="238"/>
      </rPr>
      <t xml:space="preserve"> - předfinancování</t>
    </r>
  </si>
  <si>
    <t>0831020000</t>
  </si>
  <si>
    <t>0853050000</t>
  </si>
  <si>
    <t>Bezpečné uskladnění odpadů</t>
  </si>
  <si>
    <t>Významné aleje LK 3.etapa,Stvolínky,Valteřice,Český Dub</t>
  </si>
  <si>
    <t>0850140000</t>
  </si>
  <si>
    <t>08700820000</t>
  </si>
  <si>
    <t>08800060000</t>
  </si>
  <si>
    <t>08700830000</t>
  </si>
  <si>
    <t>3240210000</t>
  </si>
  <si>
    <t>04503251497</t>
  </si>
  <si>
    <t>0487180000</t>
  </si>
  <si>
    <t>0487190000</t>
  </si>
  <si>
    <t>finanční rezerva</t>
  </si>
  <si>
    <t>Naplňování memorand o protipovodňové ochraně na Lužické Nise a Smědé</t>
  </si>
  <si>
    <t>0880139 0000</t>
  </si>
  <si>
    <t>Fond malých projektů - EUROREGION NISA</t>
  </si>
  <si>
    <t>Monitoring vodních útvarů</t>
  </si>
  <si>
    <t>Staré ekologické zátěže LK</t>
  </si>
  <si>
    <t>04503370000</t>
  </si>
  <si>
    <t>Rezervy v kapitole 912 - opravy a havárie v průběhu roku 2023 na objektech OŠMTS</t>
  </si>
  <si>
    <t>příprava a tvorba Implementace dlouhodobého záměru Libereckého kraje (I-DZ LK)</t>
  </si>
  <si>
    <t>maturitní zkouška</t>
  </si>
  <si>
    <t>Podpora žákovských parlamentů škol v kraji</t>
  </si>
  <si>
    <t>Ochrana a bezpečnost škol</t>
  </si>
  <si>
    <t>Speciální vzdělávání</t>
  </si>
  <si>
    <t>0492121497</t>
  </si>
  <si>
    <t>Školní statek, Frýdlant, p.o. - Rekonstrukce Školního statku Frýdlant, budova  A - Středisko odborného výcviku</t>
  </si>
  <si>
    <t>Dětský domov, Jablonec n./N, p.o. - Rekonstrukce objektu Pasecká, Jablonec nad Nisou</t>
  </si>
  <si>
    <t>Střední zdravotnická škola a SOŠ, Česká Lípa, p.o. - Pořízení kogenerační jednotky pro areál 28. října</t>
  </si>
  <si>
    <t>Dětský domov, Semily, p.o. - Oprava kanalizace v areálu</t>
  </si>
  <si>
    <t>04600220000</t>
  </si>
  <si>
    <r>
      <rPr>
        <sz val="8"/>
        <rFont val="Arial"/>
        <family val="2"/>
        <charset val="238"/>
      </rPr>
      <t>Implementace dlouhodobého záměru vzdělávání a rozvoje vzdělávací soustavy Libereckého kraje (I-DZ LK)</t>
    </r>
    <r>
      <rPr>
        <sz val="8"/>
        <color rgb="FF0000FF"/>
        <rFont val="Arial"/>
        <family val="2"/>
        <charset val="238"/>
      </rPr>
      <t xml:space="preserve"> - spolufinancování LK</t>
    </r>
  </si>
  <si>
    <r>
      <rPr>
        <sz val="8"/>
        <rFont val="Arial"/>
        <family val="2"/>
        <charset val="238"/>
      </rPr>
      <t>Implementace dlouhodobého záměru vzdělávání a rozvoje vzdělávací soustavy Libereckého kraje (I-DZ LK)</t>
    </r>
    <r>
      <rPr>
        <sz val="8"/>
        <color rgb="FFFF0000"/>
        <rFont val="Arial"/>
        <family val="2"/>
        <charset val="238"/>
      </rPr>
      <t xml:space="preserve"> - předfinancování LK</t>
    </r>
  </si>
  <si>
    <t>Jezdec. a dostih. spolek Mimoň-Dostih. dny v Mimoni</t>
  </si>
  <si>
    <t>Celkové limity 2023 ze SVR = NR 2023</t>
  </si>
  <si>
    <t>CELKEM
příspěvek na provoz</t>
  </si>
  <si>
    <t xml:space="preserve">v tom: </t>
  </si>
  <si>
    <t>ostatní výdaje v rámci provozního příspěvku</t>
  </si>
  <si>
    <t>zpracování dat a služby související s inf. a komunikač. technologiemi</t>
  </si>
  <si>
    <t>17xx</t>
  </si>
  <si>
    <t>celkem za  organizace v ránci odboru kultury*</t>
  </si>
  <si>
    <t>celkem za  organizace v ránci odboru školství*</t>
  </si>
  <si>
    <t>14xx</t>
  </si>
  <si>
    <t>dálkové teplo</t>
  </si>
  <si>
    <t>913 18 - Příspěvkové organizace / oddělení sekretariátu ředitele</t>
  </si>
  <si>
    <t>Hospic - režijní náklady</t>
  </si>
  <si>
    <t>0970018</t>
  </si>
  <si>
    <t>0990790000</t>
  </si>
  <si>
    <t>Limity v rozpočtu 2023</t>
  </si>
  <si>
    <t>06801073009</t>
  </si>
  <si>
    <t>06801085103</t>
  </si>
  <si>
    <t>06801094043</t>
  </si>
  <si>
    <t>06801104007</t>
  </si>
  <si>
    <t>06801114007</t>
  </si>
  <si>
    <t>06801125001</t>
  </si>
  <si>
    <t>Cyklostezka podél I/13 v obci Bílý Kostel n./N. (85% ze SFDI)</t>
  </si>
  <si>
    <t>0650004001</t>
  </si>
  <si>
    <t>06530102001</t>
  </si>
  <si>
    <t>0656002001</t>
  </si>
  <si>
    <t>dopravní obslužnost autobusová - protarifovací ztráta - SML</t>
  </si>
  <si>
    <t>0656003102</t>
  </si>
  <si>
    <t>dopravní obslužnost autobusová - protarifovací ztráta - DSOJ</t>
  </si>
  <si>
    <t>21600010000</t>
  </si>
  <si>
    <t>Regionální koncepce</t>
  </si>
  <si>
    <t>Stavba roku</t>
  </si>
  <si>
    <t xml:space="preserve">Koordinace Kotlíkových dotací </t>
  </si>
  <si>
    <t>Udržitelnost projektů</t>
  </si>
  <si>
    <t>Smartakcelerátor LK - udržitelnost projektu spolufinancovaného EU</t>
  </si>
  <si>
    <t>Smartakcelerátor LK II - udržitelnost projektu spolufinancovaného EU</t>
  </si>
  <si>
    <t>2650060000</t>
  </si>
  <si>
    <t>02640060000</t>
  </si>
  <si>
    <t>07620171702</t>
  </si>
  <si>
    <t>Splátka jistiny úvěru na Revitalizaci pozemních komunikací</t>
  </si>
  <si>
    <t>k tomu v roce 2022 Splátka jistiny úvěru na Revitalizaci pozemních komunikací na revitalizaci pozemních komukací prostřednictvím třídy 8xxx - financování</t>
  </si>
  <si>
    <t xml:space="preserve">třída 8xxx - financování - splátka jistiny úvěru na Revitalizaci pozemních komunikací </t>
  </si>
  <si>
    <r>
      <rPr>
        <sz val="8"/>
        <rFont val="Arial"/>
        <family val="2"/>
        <charset val="238"/>
      </rPr>
      <t>OPŽP 4.3. - Tůně - zadržení vody Frýdlantsko</t>
    </r>
    <r>
      <rPr>
        <sz val="8"/>
        <color rgb="FF0000FF"/>
        <rFont val="Arial"/>
        <family val="2"/>
        <charset val="238"/>
      </rPr>
      <t xml:space="preserve"> -</t>
    </r>
    <r>
      <rPr>
        <sz val="8"/>
        <color rgb="FFFF0000"/>
        <rFont val="Arial"/>
        <family val="2"/>
        <charset val="238"/>
      </rPr>
      <t xml:space="preserve"> </t>
    </r>
    <r>
      <rPr>
        <sz val="8"/>
        <color rgb="FF0000FF"/>
        <rFont val="Arial"/>
        <family val="2"/>
        <charset val="238"/>
      </rPr>
      <t xml:space="preserve">spolufinancování LK </t>
    </r>
  </si>
  <si>
    <t>07501660000</t>
  </si>
  <si>
    <t>* viz. podrobný rozpis pro jednotlivé organizace na samostatném listě kapitola 913 07</t>
  </si>
  <si>
    <t>0721180000</t>
  </si>
  <si>
    <t>Propagace kultury v LK</t>
  </si>
  <si>
    <t>Propagace památkové péče</t>
  </si>
  <si>
    <t>Propagace památkové péče - publikace</t>
  </si>
  <si>
    <t>Marketingová podpora</t>
  </si>
  <si>
    <t>Turistická infrastruktura cestovního ruchu</t>
  </si>
  <si>
    <t>0731030000</t>
  </si>
  <si>
    <t>0750150000</t>
  </si>
  <si>
    <t>Za společným dědictvím na kole i pěšky</t>
  </si>
  <si>
    <t>Dvořákův festival – Dvořákův Turnov a Sychrov</t>
  </si>
  <si>
    <t>Bitva u Liberce 1757 - ARCHA 13, ops.</t>
  </si>
  <si>
    <t>Majáles Liberec</t>
  </si>
  <si>
    <t>Létofest - YASHICA s.r.o.</t>
  </si>
  <si>
    <t>Anifilm - mezinárodní festival animovaných filmů</t>
  </si>
  <si>
    <t>Skleněné městečko - Město Železný Brod</t>
  </si>
  <si>
    <t>Veletrh Euroregiontour Jablonec nad Nisou</t>
  </si>
  <si>
    <t>Krakonošův divadelní podzim - OS Větrov Vysoké n. J.</t>
  </si>
  <si>
    <t>Rozpis na jednotlivé knihovny zatím není stanoven</t>
  </si>
  <si>
    <t>07700010000</t>
  </si>
  <si>
    <t>Regionální funkce knihoven - nerozepsaný objem</t>
  </si>
  <si>
    <t>Soutěž o nejlepší knihovnu LK</t>
  </si>
  <si>
    <t>Soutěž o nejlepší kroniku LK</t>
  </si>
  <si>
    <t>Naivní divadlo Liberec- doprava dětí na představení</t>
  </si>
  <si>
    <t>Pískovcová skalní města (dříve Broumovsko - Memorandum)</t>
  </si>
  <si>
    <t>07700270000</t>
  </si>
  <si>
    <t>Odměna v kraj.kole soutěže - Program regenerace měst.památ.rezervací a měst.památ.zón</t>
  </si>
  <si>
    <t xml:space="preserve">měření kvality ovzduší v obci Libereckého kraje </t>
  </si>
  <si>
    <t>0831030000</t>
  </si>
  <si>
    <t>rezerva na vrácení záloh na poplatky za z. ovzduší</t>
  </si>
  <si>
    <t>0878000000</t>
  </si>
  <si>
    <t>likvidace invazních druhů živočichů a rostlin</t>
  </si>
  <si>
    <t>08700850000</t>
  </si>
  <si>
    <t>Podpora regionálních aktivit v oblasti zemědělství</t>
  </si>
  <si>
    <t>ukončeno</t>
  </si>
  <si>
    <t>Specializační studium pro školní koordinátory EVVO - SEVER Horní Maršov</t>
  </si>
  <si>
    <t>08700920000</t>
  </si>
  <si>
    <t>08700930000</t>
  </si>
  <si>
    <t>8.1 Podpora environmentálního vzdělávání, výchovy a osvěty</t>
  </si>
  <si>
    <t>8.3 Podpora zemědělství,včelařství a regionální produkce</t>
  </si>
  <si>
    <t>8.5. Podpora předcházení vzniku odpadů a využití biodpadů</t>
  </si>
  <si>
    <t>8.6 Podpora retece vody v krajině a adaptace sídel na změnu klimatu</t>
  </si>
  <si>
    <t>3240260000</t>
  </si>
  <si>
    <t xml:space="preserve">Individuální dotace </t>
  </si>
  <si>
    <t>0300010000</t>
  </si>
  <si>
    <t>správa majetku kraje - externí architekt a rozpočtář</t>
  </si>
  <si>
    <t>7620101704</t>
  </si>
  <si>
    <t>knihy a odborné listinné informační prostředky</t>
  </si>
  <si>
    <t>odchodné členů ZK při skončení funkce</t>
  </si>
  <si>
    <t>nákup materiálu jinde nezařazený</t>
  </si>
  <si>
    <t>zaplacené sankce a odstupné</t>
  </si>
  <si>
    <t>Parky, zeleň a parkoviště</t>
  </si>
  <si>
    <t>Tuzemské cestovné zaměstnanců krajského úřadu</t>
  </si>
  <si>
    <t>Zahraniční cestovné zaměstnanců krajského úřadu</t>
  </si>
  <si>
    <t>Autoprovoz</t>
  </si>
  <si>
    <t>Stravování</t>
  </si>
  <si>
    <t>Limitované položky</t>
  </si>
  <si>
    <t>Výměna stávajícího chlazení DAIKIN</t>
  </si>
  <si>
    <t>029106</t>
  </si>
  <si>
    <t>029107</t>
  </si>
  <si>
    <t>* viz. podrobný rozpis pro jednotlivé organizace na samostatném listě kapitola 913 04</t>
  </si>
  <si>
    <t>0487220000</t>
  </si>
  <si>
    <t>0487230000</t>
  </si>
  <si>
    <t>0487240000</t>
  </si>
  <si>
    <t>0487250000</t>
  </si>
  <si>
    <t>0487260000</t>
  </si>
  <si>
    <t>SPORTFILM z.s. - INTERNATIONAL FICTS FESTIVAL</t>
  </si>
  <si>
    <t>SKI KLUB JIZERSKÁ PADESÁTKA z.s.- Jizerská padesátka</t>
  </si>
  <si>
    <t>AC Turnov, z.s. - Memoriál L. Daňka</t>
  </si>
  <si>
    <t>PAKLI SPORT KLUB, Jablonné v P. - Internat. MTB marathon Malevil Cup</t>
  </si>
  <si>
    <t xml:space="preserve">TJ Dosky z.s. - EURO HRY Doksy </t>
  </si>
  <si>
    <t>Cesta za snem, z.s. - Handy Cyklo Maraton</t>
  </si>
  <si>
    <t>TJ LIAZ Jablonec n.N. - Jablonecká hala</t>
  </si>
  <si>
    <t>SFM, s.r.o. - Sport Live</t>
  </si>
  <si>
    <t>TERRA SPORT s.r.o.- ČT AUTHOR CUP</t>
  </si>
  <si>
    <t>Liberecký tenis. klub z.s.- Mezinár.tenis.turnaj Svijany Open</t>
  </si>
  <si>
    <t>Revelations z.s. - JBC 4X Revelations-závody svět. poháru ve fourcrossu horských kol</t>
  </si>
  <si>
    <t>Macha Lake, z.s.- Macha Lake Open</t>
  </si>
  <si>
    <t>Nadač.fond Severočeských olympioniků- Setkání olympioniků</t>
  </si>
  <si>
    <t>AUTOKLUB BOHEMIA SPORT v AČR - Rally Bohemia</t>
  </si>
  <si>
    <t>NORTH BIKE CLUB – Dětský MTB Cup</t>
  </si>
  <si>
    <t>Sport Č. Lípa, p.o. - City Cross Run&amp;Walk</t>
  </si>
  <si>
    <t>Tempo Team Prague s.r.o. -Run Czech- Mattoni Lbc. Nature Run</t>
  </si>
  <si>
    <t>Sportuj po Česku z.s., Hradec Králové - Prima CUP</t>
  </si>
  <si>
    <t>04801926045</t>
  </si>
  <si>
    <t>Veletrh vzdělávání a pracov. příležitostí</t>
  </si>
  <si>
    <t>TUL v Liberci - Cena hejtmana LK pro studenty TUL</t>
  </si>
  <si>
    <t xml:space="preserve">TUL v Liberci - Dětská univerzita </t>
  </si>
  <si>
    <t>DDM Větrník, Liberec, p.o. - Okr.a kraj.kola soutěží v  LK</t>
  </si>
  <si>
    <t>DDM Libertin, Č. Lípa, p.o. - Okr.a kraj.kola soutěží v  LK</t>
  </si>
  <si>
    <t>DDM Vikýř, Jablonec n.N.,p.o. - Okr.a kraj.kola soutěží v  LK</t>
  </si>
  <si>
    <t>SVČ Semily, p.o. - Okr.a kraj.kola soutěží v  LK</t>
  </si>
  <si>
    <t xml:space="preserve">Sdružení pro rozvoj LK- Pakt zaměstnanosti </t>
  </si>
  <si>
    <t xml:space="preserve">DDÚ, SVP a ZŠ Liberec, p.o. - Zajištění provozu ambulantních středisek výchovné péče </t>
  </si>
  <si>
    <t>Podpora ojed. projektů zaměř. na řešení naléhavých potřeb v obl. vzděl.a škol.v průběhu roku - záštity</t>
  </si>
  <si>
    <t xml:space="preserve">Okr. hospodář. komora Semily -Burza středních škol </t>
  </si>
  <si>
    <t>Zlatý oříšek -podpora mimoř. nadaných a úspěšných dětí ČR</t>
  </si>
  <si>
    <t>Pražský inovační institut, z.ú. - Nástroje pro podporu DVPP</t>
  </si>
  <si>
    <t>Krizová intervence</t>
  </si>
  <si>
    <t>Sport. klub TU v Liberci, z. s.- Univerzitní SP ve florbale 2022</t>
  </si>
  <si>
    <t>0492041437</t>
  </si>
  <si>
    <t>0492061452</t>
  </si>
  <si>
    <t xml:space="preserve">OA, HŠ a SOŠ, Turnov, Zborovská 519. p.o. - Zhotovení PD na úpravu areálu Alešova 1723, Turnov </t>
  </si>
  <si>
    <t>0492071476</t>
  </si>
  <si>
    <t>1491231474</t>
  </si>
  <si>
    <t>04600230000</t>
  </si>
  <si>
    <t>Gymnázium, Frýdlant, Mládeže 884, p.o.</t>
  </si>
  <si>
    <t xml:space="preserve">Střední průmyslová škola strojní a elektrotechnická  a Vyšší odborná škola, Liberec 1, Masarykova 3, příspěvková organizace </t>
  </si>
  <si>
    <t>Střední škola a Mateřská škola, Na Bojišti 15, Liberec , příspěvková organizace</t>
  </si>
  <si>
    <t>Základní škola a mateřská škola logopedická, Liberec, E.Krásnohorské 921, příspěvková organizace</t>
  </si>
  <si>
    <t>Základní škola a Mateřská škola při nemocnici, Liberec, Husova 357/10, příspěvková organizace</t>
  </si>
  <si>
    <t>Gymnázium,Tanvald, Školní 305, příspěvková organizace</t>
  </si>
  <si>
    <t>Pedagogicko-psychologická poradna, Jablonec n. N., Smetanova 66, příspěvková organizace</t>
  </si>
  <si>
    <t>Střední zdravotnická škola a Střední odborná škola, Česká Lípa, 28. října 2707, příspěvková organizace</t>
  </si>
  <si>
    <t>Vyšší odbnorná škola sklářská a Střední škola, Nový Bor, Wolkerova 316, příspěvková organizace</t>
  </si>
  <si>
    <t>Základní škola a Mateřská škola při dětské léčebně, Cvikov, Ústavní 531, příspěvková organizace</t>
  </si>
  <si>
    <t>Gymnázium, Střední odborná škola a Střední zdravotnická škola, Jilemnice, Tkalcovská 460, příspěvková organizace</t>
  </si>
  <si>
    <t>Střední škola, Semily, 28. října 607, příspěvková organizace</t>
  </si>
  <si>
    <t xml:space="preserve">Integrovaná střední škola, Vysoké nad Jizerou, Dr. Farského 300, příspěvková organizace </t>
  </si>
  <si>
    <t>Dětský domov, Semily, Nad školami 480, příspěvková organizace</t>
  </si>
  <si>
    <t>Speciálně pedagogické centrum logopedické a surdopedické, Liberec, příspěvková organizace</t>
  </si>
  <si>
    <t>nerozepsaná rezerva</t>
  </si>
  <si>
    <t>05501921501</t>
  </si>
  <si>
    <t>05501931504</t>
  </si>
  <si>
    <t>05501941509</t>
  </si>
  <si>
    <t>05501951512</t>
  </si>
  <si>
    <t>05501961513</t>
  </si>
  <si>
    <t>05501971515</t>
  </si>
  <si>
    <t>05501981523</t>
  </si>
  <si>
    <t>05501991504</t>
  </si>
  <si>
    <t>OSTARA - osobní automobil typu MPV</t>
  </si>
  <si>
    <t>OSTARA Cvikov</t>
  </si>
  <si>
    <t>Strategie soc.služeb poskytovatelů a obcí</t>
  </si>
  <si>
    <t>Krajská Rada seniorů Libereckého kraje</t>
  </si>
  <si>
    <t>0529010000</t>
  </si>
  <si>
    <t>052902000</t>
  </si>
  <si>
    <t>0561020000</t>
  </si>
  <si>
    <t>05701210000</t>
  </si>
  <si>
    <t>05701220000</t>
  </si>
  <si>
    <t>0591021522</t>
  </si>
  <si>
    <t>05600070000</t>
  </si>
  <si>
    <t>LIBERECKÝ KRAJ</t>
  </si>
  <si>
    <t>Rozpočet Libereckého kraje                                           na rok 2023</t>
  </si>
  <si>
    <t>l i s t o p a d    2 0 2 2</t>
  </si>
  <si>
    <t>Seznam použitých zkratek a číselníků v rozpočtu Libereckého kraje na rok 2023</t>
  </si>
  <si>
    <t>schválený rozpočet kraje na rok 2022</t>
  </si>
  <si>
    <t>kap.</t>
  </si>
  <si>
    <t>rozpočtové kapitoly kraje</t>
  </si>
  <si>
    <t>UR 2022</t>
  </si>
  <si>
    <t>upravený rozpočet kraje 2020 k 30. 09. 2022</t>
  </si>
  <si>
    <t>návrh rozpočtu kraje na rok 2023</t>
  </si>
  <si>
    <t>SVR</t>
  </si>
  <si>
    <t>Střednědobý výhled rozpočtu LK na období let 2022 - 2025</t>
  </si>
  <si>
    <t>účelové příspěvky PO (příspěvkové organizace kraje)</t>
  </si>
  <si>
    <t>organizační rozpočtové jednotky (odbory krajského úřadu)</t>
  </si>
  <si>
    <t>příspěvkové organizace kraje</t>
  </si>
  <si>
    <t>odbor kancelář hejtmana (OKH)</t>
  </si>
  <si>
    <t>působnosti (přenes.a samost.působnost krajského úřadu a kraje vykonávaná odbory KÚ)</t>
  </si>
  <si>
    <t>odbor regionálního rozvoje a evropských projektů (ORREP)</t>
  </si>
  <si>
    <t>ekonomický odbor (EO)</t>
  </si>
  <si>
    <t>účelové neinvestiční dotace v resortu školství</t>
  </si>
  <si>
    <t>odbor školství, mládeže, tělovýchovy a sportu (OŠMTS)</t>
  </si>
  <si>
    <t>odbor sociálních věcí (OSV)</t>
  </si>
  <si>
    <t>odbor silničního hospodářství (OSH)</t>
  </si>
  <si>
    <t>odbor kultury, památkové péče a cestovního ruchu (OKPPCR)</t>
  </si>
  <si>
    <t>účelové investiční dotace v resortu školství</t>
  </si>
  <si>
    <t>odbor životního prostředí a zemědělství (OŽPZ)</t>
  </si>
  <si>
    <t>spolufinancování EU</t>
  </si>
  <si>
    <t>odbor zdravotnictví (OZ)</t>
  </si>
  <si>
    <t>právní odbor (PO)</t>
  </si>
  <si>
    <t xml:space="preserve">sociální fond </t>
  </si>
  <si>
    <t>odbor územního plánování a stavebného řádu (OÚPSŘ)</t>
  </si>
  <si>
    <t xml:space="preserve">odbor informatiky (OI) </t>
  </si>
  <si>
    <t>13</t>
  </si>
  <si>
    <t xml:space="preserve">správní odbor (SO) </t>
  </si>
  <si>
    <t>odbor investic a správy nemovitého majetku (OISNM)</t>
  </si>
  <si>
    <t>fond ochrany vod</t>
  </si>
  <si>
    <t>odbor kancelář ředitele (OKŘ)</t>
  </si>
  <si>
    <t>oddělení sekretariátu ředitele (OSŘ)</t>
  </si>
  <si>
    <t>oddělení veřejných zakázek (VZ)</t>
  </si>
  <si>
    <t>odbor dopravní obslužnosti (ODO)</t>
  </si>
  <si>
    <t>závazný ukazatel rozpočtu kraje (jeho změna je v působnosti zastupitelstva kraje)</t>
  </si>
  <si>
    <t>specifický ukazatel rozpočtu kraje (jeho změna je v působnosti zastupitelstva kraje)</t>
  </si>
  <si>
    <t>dílčí ukazatel rozpočtu kraje (jeho změna je v působnosti rady kraje)</t>
  </si>
  <si>
    <t>rozpisový ukazatel rozpočtu kraje (jeho změna je v působnosti vedoucího odboru po odsouhlasení příslušným garantem resortního rozpočtu)</t>
  </si>
  <si>
    <t xml:space="preserve">číslo organizace z číselníku organizací zřizovaných (zakládaných) krajem  </t>
  </si>
  <si>
    <t>číslo akce, pod kterým je akce nebo činnost vedena v číselníku akcí (ORG)</t>
  </si>
  <si>
    <t>paragraf rozpočtové skladby dle vyhl.č. 323/2002 Sb., o rozpočtové skladbě ve znění změn a doplňků</t>
  </si>
  <si>
    <t>položka rozpočtové skladby dle vyhl. 323/2002 Sb., o rozpočtové skladbě ve znění změn a doplňků</t>
  </si>
  <si>
    <t>L i b e r e c k ý   k r a j</t>
  </si>
  <si>
    <t>Příjmy rozpočtu kraje 2023</t>
  </si>
  <si>
    <t>Příjmy a finanční zdroje rozpočtu 2023 - závazné ukazatele</t>
  </si>
  <si>
    <t xml:space="preserve">u k a z a t e l </t>
  </si>
  <si>
    <t>UR 2022 / očekávaná skutečnost</t>
  </si>
  <si>
    <t>Příjmy a finanční zdroje Libereckého kraje  celkem</t>
  </si>
  <si>
    <t>běžné (neinvestiční) příjmy celkem</t>
  </si>
  <si>
    <t>kapitálové (investiční) příjmy celkem</t>
  </si>
  <si>
    <t>financování</t>
  </si>
  <si>
    <t>z toho:</t>
  </si>
  <si>
    <t>Vlastní příjmy kraje</t>
  </si>
  <si>
    <t>běžné (neinvestiční) příjmy</t>
  </si>
  <si>
    <t>kapitálové (investiční) příjmy</t>
  </si>
  <si>
    <t>Dotace a příspěvky do rozpočtu kraje</t>
  </si>
  <si>
    <t>běžné (neinvestiční) dotace a příspěvky</t>
  </si>
  <si>
    <t>kapitálové (investiční) dotace a příspěvky</t>
  </si>
  <si>
    <t>zapojení disponibilních prostředků předchozích období</t>
  </si>
  <si>
    <t>Příjmy a finanční zdroje rozpočtu 2023 - specifické ukazatele</t>
  </si>
  <si>
    <t>Běžné (neinvestiční) vlastní příjmy kraje</t>
  </si>
  <si>
    <t>1xxx</t>
  </si>
  <si>
    <t>daňové příjmy - podíl kraje na sdílených daních státu</t>
  </si>
  <si>
    <t>13xx</t>
  </si>
  <si>
    <t>daňové příjmy - správní poplatky</t>
  </si>
  <si>
    <t>daňové příjmy - ostatní</t>
  </si>
  <si>
    <t>nedaňové příjmy - odvody PO v resortu školství</t>
  </si>
  <si>
    <t>nedaňové příjmy - odvody PO v resortu sociálních věcí</t>
  </si>
  <si>
    <t xml:space="preserve">nedaňové příjmy - odvody PO v resortu dopravy </t>
  </si>
  <si>
    <t xml:space="preserve">nedaňové příjmy - odvody PO v resortu kultury </t>
  </si>
  <si>
    <t>nedaňové příjmy - odvody PO v resortu kultury - pouze ZOO Liberec</t>
  </si>
  <si>
    <t>nedaňové příjmy - odvody PO v resortu životního prostředí</t>
  </si>
  <si>
    <t>nedaňové příjmy - odvody PO v resortu zdravotnictví</t>
  </si>
  <si>
    <t>nedaňové příjmy - odvody PO na investice OISNM</t>
  </si>
  <si>
    <t>214x</t>
  </si>
  <si>
    <t>nedaňové příjmy - příjmy z úroků a realizace fin.majetku</t>
  </si>
  <si>
    <t>24xx</t>
  </si>
  <si>
    <t>nedaňové příjmy - přijaté splátky půjčených prostředků</t>
  </si>
  <si>
    <t>2xxx</t>
  </si>
  <si>
    <t>nedaňové příjmy ostatní</t>
  </si>
  <si>
    <t xml:space="preserve">Kapitálové (investiční) příjmy </t>
  </si>
  <si>
    <t>311x</t>
  </si>
  <si>
    <t>příjmy z prodeje dlouhodobého majetku</t>
  </si>
  <si>
    <t>příspěvek státního rozpočtu na výkon státní správy</t>
  </si>
  <si>
    <t>41xx</t>
  </si>
  <si>
    <t>ostatní neinvenstiční dotace a příspěvky</t>
  </si>
  <si>
    <t>příspěvky obcí na dopravní obslužnost kraje</t>
  </si>
  <si>
    <t>Kapitálové (investiční) dotace a příspěvky</t>
  </si>
  <si>
    <t>42xx</t>
  </si>
  <si>
    <t>ostatní investiční dotace  a příspěvky</t>
  </si>
  <si>
    <t>Příjmy a finanční zdroje kraje celkem</t>
  </si>
  <si>
    <t>Příjmy a finanční zdroje rozpočtu 2023 - dílčí ukazatele</t>
  </si>
  <si>
    <t xml:space="preserve">Daňové příjmy </t>
  </si>
  <si>
    <t>podíl kraje na sdílených daních státu</t>
  </si>
  <si>
    <t>ekonomický</t>
  </si>
  <si>
    <t>daň z příjmů fyzických osob ze závislé činnosti</t>
  </si>
  <si>
    <t xml:space="preserve">daň z příjmů fyzických osob z podnikání </t>
  </si>
  <si>
    <t>daň z příjmů fyzických osob srážková</t>
  </si>
  <si>
    <t>daň z příjmů právnických osob</t>
  </si>
  <si>
    <t>daň z přidané hodnoty</t>
  </si>
  <si>
    <t>správní poplatky</t>
  </si>
  <si>
    <t>vybírané odborem školství</t>
  </si>
  <si>
    <t>vybírané odborem dopravy</t>
  </si>
  <si>
    <t>vybírané odborem rozvoje venkova, zemědělství a životního prostředí</t>
  </si>
  <si>
    <t>vybírané odborem zdravotnictví</t>
  </si>
  <si>
    <t>vybírané odborem právním</t>
  </si>
  <si>
    <t>vybírané odborem informatiky</t>
  </si>
  <si>
    <t>vybírané odborem správním</t>
  </si>
  <si>
    <t>ostatní daňové příjmy</t>
  </si>
  <si>
    <t>poplatky za znečišťování ovzduší</t>
  </si>
  <si>
    <t>poplatek za odebrané množství podzemní vody</t>
  </si>
  <si>
    <t>odvody PO v resortu školství, mládeže, tělovýchovy a sportu</t>
  </si>
  <si>
    <t>odvody PO v resortu rozvoje venkova, zemědělství a ŽP</t>
  </si>
  <si>
    <t>příjmy z úroků z  bankovních účtů</t>
  </si>
  <si>
    <t>ostatní příjmy z vlastní činnosti - věcná břemena</t>
  </si>
  <si>
    <t>přijaté sankční platby</t>
  </si>
  <si>
    <t>příspěvky na dopravní obslužnost od ostatních přispěvatelů</t>
  </si>
  <si>
    <t>digitální mapy veřejné správy</t>
  </si>
  <si>
    <t>příjmy z pronájmu ostat.nemovitostí a jejich částí, budova KÚ LK, budovy E a D, pronájmy a energie</t>
  </si>
  <si>
    <t>příjmy z přeúčtování energií a služeb v souvislosti s pronájmy budov E a D</t>
  </si>
  <si>
    <t>Dotace a příspěvky</t>
  </si>
  <si>
    <t>dotace a příspěvky z jiných rozpočtů</t>
  </si>
  <si>
    <t>státní rozpočet - příspěvek na výkon státní správy</t>
  </si>
  <si>
    <t>rozpočty obcí příspěvek na dopravní obslužnost</t>
  </si>
  <si>
    <t>změna stavu krátkodobých prostředků na bankovních účtech</t>
  </si>
  <si>
    <t>Výdaje rozpočtu kraje 2023</t>
  </si>
  <si>
    <t>F O N D   T U R Ó W</t>
  </si>
  <si>
    <t>L E S N I C K Ý   F O N D   K R A J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</si>
</sst>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_ ;[Red]\-#,##0.00\ "/>
    <numFmt numFmtId="165" formatCode="0.00000"/>
    <numFmt numFmtId="166" formatCode="#,##0.000"/>
    <numFmt numFmtId="167" formatCode="#,##0.00;[Red]#,##0.00"/>
    <numFmt numFmtId="168" formatCode="#,##0.00000"/>
  </numFmts>
  <fonts count="9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  <charset val="238"/>
    </font>
    <font>
      <b/>
      <sz val="8"/>
      <color indexed="14"/>
      <name val="Arial"/>
      <family val="2"/>
      <charset val="238"/>
    </font>
    <font>
      <b/>
      <sz val="8"/>
      <name val="Arial"/>
      <family val="2"/>
      <charset val="238"/>
    </font>
    <font>
      <b/>
      <sz val="7"/>
      <name val="Arial"/>
      <family val="2"/>
      <charset val="238"/>
    </font>
    <font>
      <sz val="8"/>
      <name val="Arial"/>
      <family val="2"/>
      <charset val="238"/>
    </font>
    <font>
      <b/>
      <sz val="8"/>
      <color indexed="10"/>
      <name val="Arial"/>
      <family val="2"/>
    </font>
    <font>
      <sz val="8"/>
      <color indexed="10"/>
      <name val="Arial"/>
      <family val="2"/>
      <charset val="238"/>
    </font>
    <font>
      <sz val="8"/>
      <color indexed="14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</font>
    <font>
      <b/>
      <sz val="12"/>
      <name val="Arial"/>
      <family val="2"/>
      <charset val="238"/>
    </font>
    <font>
      <sz val="10"/>
      <color rgb="FF92D050"/>
      <name val="Arial"/>
      <family val="2"/>
      <charset val="238"/>
    </font>
    <font>
      <sz val="9"/>
      <color indexed="10"/>
      <name val="Arial"/>
      <family val="2"/>
      <charset val="238"/>
    </font>
    <font>
      <b/>
      <sz val="9"/>
      <color indexed="1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indexed="12"/>
      <name val="Arial"/>
      <family val="2"/>
      <charset val="238"/>
    </font>
    <font>
      <b/>
      <sz val="8"/>
      <color rgb="FF0000FF"/>
      <name val="Arial"/>
      <family val="2"/>
      <charset val="238"/>
    </font>
    <font>
      <sz val="8"/>
      <color rgb="FF0000FF"/>
      <name val="Arial"/>
      <family val="2"/>
      <charset val="238"/>
    </font>
    <font>
      <i/>
      <sz val="8"/>
      <name val="Arial"/>
      <family val="2"/>
      <charset val="238"/>
    </font>
    <font>
      <b/>
      <i/>
      <sz val="8"/>
      <name val="Arial"/>
      <family val="2"/>
      <charset val="238"/>
    </font>
    <font>
      <sz val="10"/>
      <color indexed="12"/>
      <name val="Arial"/>
      <family val="2"/>
      <charset val="238"/>
    </font>
    <font>
      <sz val="12"/>
      <name val="Arial"/>
      <family val="2"/>
      <charset val="238"/>
    </font>
    <font>
      <b/>
      <sz val="8"/>
      <color indexed="16"/>
      <name val="Arial"/>
      <family val="2"/>
      <charset val="238"/>
    </font>
    <font>
      <b/>
      <sz val="10"/>
      <color indexed="12"/>
      <name val="Arial"/>
      <family val="2"/>
      <charset val="238"/>
    </font>
    <font>
      <b/>
      <sz val="8"/>
      <color indexed="12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9"/>
      <color indexed="12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8"/>
      <color rgb="FF800000"/>
      <name val="Arial"/>
      <family val="2"/>
      <charset val="238"/>
    </font>
    <font>
      <sz val="8"/>
      <color rgb="FF0070C0"/>
      <name val="Arial"/>
      <family val="2"/>
      <charset val="238"/>
    </font>
    <font>
      <b/>
      <sz val="7"/>
      <color indexed="16"/>
      <name val="Arial"/>
      <family val="2"/>
      <charset val="238"/>
    </font>
    <font>
      <sz val="8"/>
      <color rgb="FF00B050"/>
      <name val="Arial"/>
      <family val="2"/>
      <charset val="238"/>
    </font>
    <font>
      <u/>
      <sz val="8"/>
      <name val="Arial"/>
      <family val="2"/>
      <charset val="238"/>
    </font>
    <font>
      <b/>
      <sz val="8"/>
      <color indexed="60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name val="Arial CE"/>
      <family val="2"/>
      <charset val="238"/>
    </font>
    <font>
      <b/>
      <sz val="7"/>
      <color rgb="FF800000"/>
      <name val="Arial"/>
      <family val="2"/>
      <charset val="238"/>
    </font>
    <font>
      <sz val="14"/>
      <name val="Arial"/>
      <family val="2"/>
      <charset val="238"/>
    </font>
    <font>
      <sz val="9"/>
      <color rgb="FF0000FF"/>
      <name val="Arial"/>
      <family val="2"/>
      <charset val="238"/>
    </font>
    <font>
      <b/>
      <i/>
      <sz val="10"/>
      <name val="Arial"/>
      <family val="2"/>
      <charset val="238"/>
    </font>
    <font>
      <b/>
      <sz val="9"/>
      <color indexed="12"/>
      <name val="Arial"/>
      <family val="2"/>
      <charset val="238"/>
    </font>
    <font>
      <sz val="9"/>
      <color indexed="12"/>
      <name val="Calibri"/>
      <family val="2"/>
      <charset val="238"/>
      <scheme val="minor"/>
    </font>
    <font>
      <b/>
      <sz val="10"/>
      <color rgb="FF0000FF"/>
      <name val="Calibri"/>
      <family val="2"/>
      <charset val="238"/>
      <scheme val="minor"/>
    </font>
    <font>
      <sz val="10"/>
      <name val="Arial CE"/>
      <charset val="238"/>
    </font>
    <font>
      <sz val="8"/>
      <name val="Arial CE"/>
      <charset val="238"/>
    </font>
    <font>
      <b/>
      <sz val="8"/>
      <color theme="9" tint="-0.499984740745262"/>
      <name val="Arial"/>
      <family val="2"/>
      <charset val="238"/>
    </font>
    <font>
      <b/>
      <sz val="8"/>
      <name val="Arial CE"/>
      <charset val="238"/>
    </font>
    <font>
      <b/>
      <sz val="8"/>
      <color indexed="12"/>
      <name val="Arial CE"/>
      <family val="2"/>
      <charset val="238"/>
    </font>
    <font>
      <b/>
      <sz val="8"/>
      <color indexed="12"/>
      <name val="Arial CE"/>
      <charset val="238"/>
    </font>
    <font>
      <sz val="8"/>
      <name val="Arial CE"/>
      <family val="2"/>
      <charset val="238"/>
    </font>
    <font>
      <sz val="9"/>
      <color indexed="12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1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rgb="FF0000FF"/>
      <name val="Arial"/>
      <family val="2"/>
      <charset val="238"/>
    </font>
    <font>
      <b/>
      <sz val="9"/>
      <color rgb="FF0000FF"/>
      <name val="Arial"/>
      <family val="2"/>
      <charset val="238"/>
    </font>
    <font>
      <sz val="7"/>
      <color rgb="FFFF0000"/>
      <name val="Arial"/>
      <family val="2"/>
      <charset val="238"/>
    </font>
    <font>
      <sz val="7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i/>
      <sz val="8"/>
      <color indexed="12"/>
      <name val="Arial"/>
      <family val="2"/>
      <charset val="238"/>
    </font>
    <font>
      <i/>
      <sz val="8"/>
      <color indexed="10"/>
      <name val="Arial"/>
      <family val="2"/>
      <charset val="238"/>
    </font>
    <font>
      <b/>
      <sz val="8"/>
      <color rgb="FF000080"/>
      <name val="Arial CE"/>
      <charset val="238"/>
    </font>
    <font>
      <b/>
      <sz val="8"/>
      <color rgb="FF000080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8"/>
      <color rgb="FF0000FF"/>
      <name val="Arial CE"/>
      <charset val="238"/>
    </font>
    <font>
      <b/>
      <sz val="14"/>
      <name val="Arial CE"/>
      <charset val="238"/>
    </font>
    <font>
      <b/>
      <sz val="8"/>
      <color rgb="FF0000FF"/>
      <name val="Arial"/>
      <family val="2"/>
    </font>
    <font>
      <sz val="6"/>
      <name val="Arial"/>
      <family val="2"/>
      <charset val="238"/>
    </font>
    <font>
      <sz val="8"/>
      <color theme="9" tint="-0.249977111117893"/>
      <name val="Arial"/>
      <family val="2"/>
      <charset val="238"/>
    </font>
    <font>
      <sz val="8"/>
      <color theme="9" tint="-0.499984740745262"/>
      <name val="Arial"/>
      <family val="2"/>
      <charset val="238"/>
    </font>
    <font>
      <b/>
      <i/>
      <sz val="9"/>
      <name val="Arial"/>
      <family val="2"/>
      <charset val="238"/>
    </font>
    <font>
      <b/>
      <sz val="12"/>
      <name val="Times New Roman"/>
      <family val="1"/>
      <charset val="238"/>
    </font>
    <font>
      <b/>
      <sz val="28"/>
      <name val="Arial"/>
      <family val="2"/>
      <charset val="238"/>
    </font>
    <font>
      <sz val="10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22"/>
      <name val="Arial"/>
      <family val="2"/>
      <charset val="238"/>
    </font>
    <font>
      <b/>
      <sz val="16"/>
      <name val="Arial"/>
      <family val="2"/>
      <charset val="238"/>
    </font>
    <font>
      <b/>
      <sz val="20"/>
      <name val="Arial"/>
      <family val="2"/>
      <charset val="238"/>
    </font>
    <font>
      <sz val="10"/>
      <color theme="0" tint="-0.499984740745262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</fills>
  <borders count="1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</borders>
  <cellStyleXfs count="3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2" fillId="0" borderId="0"/>
    <xf numFmtId="0" fontId="55" fillId="0" borderId="0"/>
    <xf numFmtId="0" fontId="2" fillId="0" borderId="0"/>
    <xf numFmtId="0" fontId="2" fillId="0" borderId="0"/>
    <xf numFmtId="0" fontId="47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5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223">
    <xf numFmtId="0" fontId="0" fillId="0" borderId="0" xfId="0"/>
    <xf numFmtId="0" fontId="2" fillId="0" borderId="0" xfId="1"/>
    <xf numFmtId="0" fontId="4" fillId="0" borderId="0" xfId="2" applyFont="1"/>
    <xf numFmtId="0" fontId="2" fillId="0" borderId="0" xfId="2"/>
    <xf numFmtId="49" fontId="4" fillId="0" borderId="0" xfId="2" applyNumberFormat="1" applyFont="1" applyAlignment="1">
      <alignment horizontal="center"/>
    </xf>
    <xf numFmtId="0" fontId="5" fillId="0" borderId="0" xfId="2" applyFont="1" applyAlignment="1">
      <alignment horizontal="right"/>
    </xf>
    <xf numFmtId="4" fontId="6" fillId="0" borderId="1" xfId="3" applyNumberFormat="1" applyFont="1" applyBorder="1" applyAlignment="1">
      <alignment horizontal="center" vertical="center" wrapText="1"/>
    </xf>
    <xf numFmtId="4" fontId="7" fillId="0" borderId="2" xfId="3" applyNumberFormat="1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49" fontId="5" fillId="0" borderId="2" xfId="2" applyNumberFormat="1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8" fillId="2" borderId="4" xfId="3" applyFont="1" applyFill="1" applyBorder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4" fontId="10" fillId="0" borderId="2" xfId="1" applyNumberFormat="1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49" fontId="10" fillId="0" borderId="2" xfId="2" applyNumberFormat="1" applyFont="1" applyBorder="1" applyAlignment="1">
      <alignment horizontal="center" vertical="center" wrapText="1"/>
    </xf>
    <xf numFmtId="0" fontId="6" fillId="0" borderId="2" xfId="2" applyFont="1" applyBorder="1" applyAlignment="1">
      <alignment horizontal="left" vertical="center" wrapText="1"/>
    </xf>
    <xf numFmtId="4" fontId="8" fillId="2" borderId="4" xfId="1" applyNumberFormat="1" applyFont="1" applyFill="1" applyBorder="1" applyAlignment="1">
      <alignment vertical="center" wrapText="1"/>
    </xf>
    <xf numFmtId="4" fontId="12" fillId="0" borderId="6" xfId="1" applyNumberFormat="1" applyFont="1" applyBorder="1" applyAlignment="1">
      <alignment horizontal="center" vertical="center" wrapText="1"/>
    </xf>
    <xf numFmtId="4" fontId="13" fillId="0" borderId="7" xfId="1" applyNumberFormat="1" applyFont="1" applyBorder="1" applyAlignment="1">
      <alignment horizontal="center" vertical="center" wrapText="1"/>
    </xf>
    <xf numFmtId="0" fontId="14" fillId="0" borderId="8" xfId="2" applyFont="1" applyBorder="1" applyAlignment="1">
      <alignment horizontal="center" vertical="center" wrapText="1"/>
    </xf>
    <xf numFmtId="49" fontId="10" fillId="0" borderId="7" xfId="2" applyNumberFormat="1" applyFont="1" applyBorder="1" applyAlignment="1">
      <alignment horizontal="center" vertical="center" wrapText="1"/>
    </xf>
    <xf numFmtId="0" fontId="13" fillId="0" borderId="7" xfId="2" applyFont="1" applyBorder="1" applyAlignment="1">
      <alignment horizontal="left" vertical="center" wrapText="1"/>
    </xf>
    <xf numFmtId="4" fontId="10" fillId="2" borderId="9" xfId="1" applyNumberFormat="1" applyFont="1" applyFill="1" applyBorder="1" applyAlignment="1">
      <alignment vertical="center" wrapText="1"/>
    </xf>
    <xf numFmtId="4" fontId="12" fillId="0" borderId="11" xfId="1" applyNumberFormat="1" applyFont="1" applyBorder="1" applyAlignment="1">
      <alignment horizontal="center" vertical="center" wrapText="1"/>
    </xf>
    <xf numFmtId="4" fontId="13" fillId="0" borderId="12" xfId="1" applyNumberFormat="1" applyFont="1" applyBorder="1" applyAlignment="1">
      <alignment horizontal="center" vertical="center" wrapText="1"/>
    </xf>
    <xf numFmtId="0" fontId="14" fillId="0" borderId="13" xfId="2" applyFont="1" applyBorder="1" applyAlignment="1">
      <alignment horizontal="center" vertical="center" wrapText="1"/>
    </xf>
    <xf numFmtId="49" fontId="10" fillId="0" borderId="12" xfId="2" applyNumberFormat="1" applyFont="1" applyBorder="1" applyAlignment="1">
      <alignment horizontal="center" vertical="center" wrapText="1"/>
    </xf>
    <xf numFmtId="0" fontId="13" fillId="0" borderId="12" xfId="1" applyFont="1" applyBorder="1" applyAlignment="1">
      <alignment horizontal="left" vertical="center" wrapText="1"/>
    </xf>
    <xf numFmtId="4" fontId="10" fillId="2" borderId="14" xfId="1" applyNumberFormat="1" applyFont="1" applyFill="1" applyBorder="1" applyAlignment="1">
      <alignment vertical="center" wrapText="1"/>
    </xf>
    <xf numFmtId="49" fontId="6" fillId="0" borderId="16" xfId="2" applyNumberFormat="1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6" fillId="0" borderId="2" xfId="2" applyFont="1" applyBorder="1" applyAlignment="1">
      <alignment vertical="center" wrapText="1"/>
    </xf>
    <xf numFmtId="49" fontId="13" fillId="0" borderId="17" xfId="2" applyNumberFormat="1" applyFont="1" applyBorder="1" applyAlignment="1">
      <alignment horizontal="center" vertical="center" wrapText="1"/>
    </xf>
    <xf numFmtId="0" fontId="13" fillId="0" borderId="8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0" fontId="13" fillId="0" borderId="7" xfId="1" applyFont="1" applyBorder="1" applyAlignment="1">
      <alignment horizontal="left" vertical="center" wrapText="1"/>
    </xf>
    <xf numFmtId="3" fontId="15" fillId="0" borderId="0" xfId="1" applyNumberFormat="1" applyFont="1"/>
    <xf numFmtId="49" fontId="13" fillId="0" borderId="18" xfId="2" applyNumberFormat="1" applyFont="1" applyBorder="1" applyAlignment="1">
      <alignment horizontal="center" vertical="center" wrapText="1"/>
    </xf>
    <xf numFmtId="0" fontId="13" fillId="0" borderId="19" xfId="2" applyFont="1" applyBorder="1" applyAlignment="1">
      <alignment horizontal="center" vertical="center" wrapText="1"/>
    </xf>
    <xf numFmtId="0" fontId="10" fillId="0" borderId="19" xfId="2" applyFont="1" applyBorder="1" applyAlignment="1">
      <alignment horizontal="center" vertical="center" wrapText="1"/>
    </xf>
    <xf numFmtId="49" fontId="10" fillId="0" borderId="20" xfId="2" applyNumberFormat="1" applyFont="1" applyBorder="1" applyAlignment="1">
      <alignment horizontal="center" vertical="center" wrapText="1"/>
    </xf>
    <xf numFmtId="0" fontId="13" fillId="0" borderId="20" xfId="1" applyFont="1" applyBorder="1" applyAlignment="1">
      <alignment horizontal="left" vertical="center" wrapText="1"/>
    </xf>
    <xf numFmtId="4" fontId="10" fillId="2" borderId="21" xfId="1" applyNumberFormat="1" applyFont="1" applyFill="1" applyBorder="1" applyAlignment="1">
      <alignment vertical="center" wrapText="1"/>
    </xf>
    <xf numFmtId="49" fontId="10" fillId="0" borderId="19" xfId="2" applyNumberFormat="1" applyFont="1" applyBorder="1" applyAlignment="1">
      <alignment horizontal="center" vertical="center" wrapText="1"/>
    </xf>
    <xf numFmtId="49" fontId="13" fillId="0" borderId="23" xfId="2" applyNumberFormat="1" applyFont="1" applyBorder="1" applyAlignment="1">
      <alignment horizontal="center" vertical="center" wrapText="1"/>
    </xf>
    <xf numFmtId="0" fontId="13" fillId="0" borderId="24" xfId="2" applyFont="1" applyBorder="1" applyAlignment="1">
      <alignment horizontal="center" vertical="center" wrapText="1"/>
    </xf>
    <xf numFmtId="0" fontId="10" fillId="0" borderId="24" xfId="2" applyFont="1" applyBorder="1" applyAlignment="1">
      <alignment horizontal="center" vertical="center" wrapText="1"/>
    </xf>
    <xf numFmtId="49" fontId="10" fillId="0" borderId="24" xfId="2" applyNumberFormat="1" applyFont="1" applyBorder="1" applyAlignment="1">
      <alignment horizontal="center" vertical="center" wrapText="1"/>
    </xf>
    <xf numFmtId="0" fontId="13" fillId="0" borderId="25" xfId="1" applyFont="1" applyBorder="1" applyAlignment="1">
      <alignment horizontal="left" vertical="center" wrapText="1"/>
    </xf>
    <xf numFmtId="4" fontId="10" fillId="2" borderId="26" xfId="1" applyNumberFormat="1" applyFont="1" applyFill="1" applyBorder="1" applyAlignment="1">
      <alignment vertical="center" wrapText="1"/>
    </xf>
    <xf numFmtId="49" fontId="13" fillId="0" borderId="28" xfId="2" applyNumberFormat="1" applyFont="1" applyBorder="1" applyAlignment="1">
      <alignment horizontal="center" vertical="center" wrapText="1"/>
    </xf>
    <xf numFmtId="0" fontId="13" fillId="0" borderId="29" xfId="2" applyFont="1" applyBorder="1" applyAlignment="1">
      <alignment horizontal="center" vertical="center" wrapText="1"/>
    </xf>
    <xf numFmtId="0" fontId="10" fillId="0" borderId="29" xfId="2" applyFont="1" applyBorder="1" applyAlignment="1">
      <alignment horizontal="center" vertical="center" wrapText="1"/>
    </xf>
    <xf numFmtId="49" fontId="10" fillId="0" borderId="30" xfId="2" applyNumberFormat="1" applyFont="1" applyBorder="1" applyAlignment="1">
      <alignment horizontal="center" vertical="center" wrapText="1"/>
    </xf>
    <xf numFmtId="0" fontId="13" fillId="0" borderId="30" xfId="2" applyFont="1" applyBorder="1" applyAlignment="1">
      <alignment horizontal="left" vertical="center" wrapText="1"/>
    </xf>
    <xf numFmtId="4" fontId="10" fillId="2" borderId="31" xfId="1" applyNumberFormat="1" applyFont="1" applyFill="1" applyBorder="1" applyAlignment="1">
      <alignment vertical="center" wrapText="1"/>
    </xf>
    <xf numFmtId="4" fontId="13" fillId="0" borderId="33" xfId="1" applyNumberFormat="1" applyFont="1" applyBorder="1" applyAlignment="1">
      <alignment horizontal="center" vertical="center" wrapText="1"/>
    </xf>
    <xf numFmtId="0" fontId="14" fillId="0" borderId="34" xfId="2" applyFont="1" applyBorder="1" applyAlignment="1">
      <alignment horizontal="center" vertical="center" wrapText="1"/>
    </xf>
    <xf numFmtId="49" fontId="10" fillId="0" borderId="33" xfId="2" applyNumberFormat="1" applyFont="1" applyBorder="1" applyAlignment="1">
      <alignment horizontal="center" vertical="center" wrapText="1"/>
    </xf>
    <xf numFmtId="0" fontId="13" fillId="0" borderId="33" xfId="1" applyFont="1" applyBorder="1" applyAlignment="1">
      <alignment horizontal="left" vertical="center" wrapText="1"/>
    </xf>
    <xf numFmtId="4" fontId="10" fillId="2" borderId="35" xfId="1" applyNumberFormat="1" applyFont="1" applyFill="1" applyBorder="1" applyAlignment="1">
      <alignment vertical="center" wrapText="1"/>
    </xf>
    <xf numFmtId="49" fontId="13" fillId="0" borderId="37" xfId="2" applyNumberFormat="1" applyFont="1" applyBorder="1" applyAlignment="1">
      <alignment horizontal="center" vertical="center" wrapText="1"/>
    </xf>
    <xf numFmtId="0" fontId="10" fillId="0" borderId="34" xfId="2" applyFont="1" applyBorder="1" applyAlignment="1">
      <alignment horizontal="center" vertical="center" wrapText="1"/>
    </xf>
    <xf numFmtId="0" fontId="13" fillId="0" borderId="30" xfId="1" applyFont="1" applyBorder="1" applyAlignment="1">
      <alignment horizontal="left" vertical="center" wrapText="1"/>
    </xf>
    <xf numFmtId="49" fontId="13" fillId="0" borderId="38" xfId="2" applyNumberFormat="1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0" fillId="0" borderId="13" xfId="2" applyFont="1" applyBorder="1" applyAlignment="1">
      <alignment horizontal="center" vertical="center" wrapText="1"/>
    </xf>
    <xf numFmtId="0" fontId="10" fillId="0" borderId="20" xfId="2" applyFont="1" applyBorder="1" applyAlignment="1">
      <alignment horizontal="center" vertical="center" wrapText="1"/>
    </xf>
    <xf numFmtId="0" fontId="10" fillId="0" borderId="30" xfId="2" applyFont="1" applyBorder="1" applyAlignment="1">
      <alignment horizontal="center" vertical="center" wrapText="1"/>
    </xf>
    <xf numFmtId="49" fontId="10" fillId="0" borderId="29" xfId="2" applyNumberFormat="1" applyFont="1" applyBorder="1" applyAlignment="1">
      <alignment horizontal="center" vertical="center" wrapText="1"/>
    </xf>
    <xf numFmtId="49" fontId="17" fillId="5" borderId="16" xfId="2" applyNumberFormat="1" applyFont="1" applyFill="1" applyBorder="1" applyAlignment="1">
      <alignment horizontal="center" vertical="center" wrapText="1"/>
    </xf>
    <xf numFmtId="4" fontId="17" fillId="6" borderId="4" xfId="1" applyNumberFormat="1" applyFont="1" applyFill="1" applyBorder="1" applyAlignment="1">
      <alignment horizontal="right" vertical="center" wrapText="1"/>
    </xf>
    <xf numFmtId="0" fontId="18" fillId="0" borderId="0" xfId="1" applyFont="1"/>
    <xf numFmtId="4" fontId="17" fillId="0" borderId="0" xfId="1" applyNumberFormat="1" applyFont="1" applyAlignment="1">
      <alignment horizontal="right" vertical="center" wrapText="1"/>
    </xf>
    <xf numFmtId="4" fontId="2" fillId="0" borderId="0" xfId="1" applyNumberFormat="1"/>
    <xf numFmtId="0" fontId="10" fillId="0" borderId="0" xfId="0" applyFont="1"/>
    <xf numFmtId="49" fontId="10" fillId="0" borderId="0" xfId="0" applyNumberFormat="1" applyFont="1" applyAlignment="1">
      <alignment horizontal="center"/>
    </xf>
    <xf numFmtId="4" fontId="10" fillId="0" borderId="0" xfId="0" applyNumberFormat="1" applyFont="1"/>
    <xf numFmtId="4" fontId="6" fillId="3" borderId="39" xfId="1" applyNumberFormat="1" applyFont="1" applyFill="1" applyBorder="1" applyAlignment="1">
      <alignment vertical="center" wrapText="1"/>
    </xf>
    <xf numFmtId="4" fontId="8" fillId="3" borderId="40" xfId="1" applyNumberFormat="1" applyFont="1" applyFill="1" applyBorder="1" applyAlignment="1">
      <alignment vertical="center" wrapText="1"/>
    </xf>
    <xf numFmtId="4" fontId="8" fillId="3" borderId="41" xfId="1" applyNumberFormat="1" applyFont="1" applyFill="1" applyBorder="1" applyAlignment="1">
      <alignment vertical="center" wrapText="1"/>
    </xf>
    <xf numFmtId="4" fontId="8" fillId="3" borderId="42" xfId="1" applyNumberFormat="1" applyFont="1" applyFill="1" applyBorder="1" applyAlignment="1">
      <alignment vertical="center" wrapText="1"/>
    </xf>
    <xf numFmtId="4" fontId="8" fillId="3" borderId="43" xfId="1" applyNumberFormat="1" applyFont="1" applyFill="1" applyBorder="1" applyAlignment="1">
      <alignment vertical="center" wrapText="1"/>
    </xf>
    <xf numFmtId="4" fontId="8" fillId="3" borderId="44" xfId="1" applyNumberFormat="1" applyFont="1" applyFill="1" applyBorder="1" applyAlignment="1">
      <alignment vertical="center" wrapText="1"/>
    </xf>
    <xf numFmtId="4" fontId="8" fillId="3" borderId="0" xfId="1" applyNumberFormat="1" applyFont="1" applyFill="1" applyAlignment="1">
      <alignment vertical="center" wrapText="1"/>
    </xf>
    <xf numFmtId="0" fontId="8" fillId="0" borderId="0" xfId="4" applyFont="1" applyAlignment="1">
      <alignment horizontal="center" vertical="center" wrapText="1"/>
    </xf>
    <xf numFmtId="4" fontId="6" fillId="0" borderId="0" xfId="1" applyNumberFormat="1" applyFont="1" applyAlignment="1">
      <alignment vertical="center" wrapText="1"/>
    </xf>
    <xf numFmtId="4" fontId="8" fillId="0" borderId="0" xfId="1" applyNumberFormat="1" applyFont="1" applyAlignment="1">
      <alignment vertical="center" wrapText="1"/>
    </xf>
    <xf numFmtId="0" fontId="3" fillId="0" borderId="0" xfId="5" applyFont="1"/>
    <xf numFmtId="49" fontId="19" fillId="0" borderId="0" xfId="2" applyNumberFormat="1" applyFont="1"/>
    <xf numFmtId="0" fontId="8" fillId="8" borderId="4" xfId="4" applyFont="1" applyFill="1" applyBorder="1" applyAlignment="1">
      <alignment horizontal="center" vertical="center" wrapText="1"/>
    </xf>
    <xf numFmtId="4" fontId="6" fillId="8" borderId="4" xfId="1" applyNumberFormat="1" applyFont="1" applyFill="1" applyBorder="1" applyAlignment="1">
      <alignment vertical="center" wrapText="1"/>
    </xf>
    <xf numFmtId="4" fontId="8" fillId="8" borderId="9" xfId="1" applyNumberFormat="1" applyFont="1" applyFill="1" applyBorder="1" applyAlignment="1">
      <alignment vertical="center" wrapText="1"/>
    </xf>
    <xf numFmtId="4" fontId="8" fillId="8" borderId="14" xfId="1" applyNumberFormat="1" applyFont="1" applyFill="1" applyBorder="1" applyAlignment="1">
      <alignment vertical="center" wrapText="1"/>
    </xf>
    <xf numFmtId="4" fontId="8" fillId="8" borderId="21" xfId="1" applyNumberFormat="1" applyFont="1" applyFill="1" applyBorder="1" applyAlignment="1">
      <alignment vertical="center" wrapText="1"/>
    </xf>
    <xf numFmtId="4" fontId="8" fillId="8" borderId="26" xfId="1" applyNumberFormat="1" applyFont="1" applyFill="1" applyBorder="1" applyAlignment="1">
      <alignment vertical="center" wrapText="1"/>
    </xf>
    <xf numFmtId="4" fontId="8" fillId="8" borderId="31" xfId="1" applyNumberFormat="1" applyFont="1" applyFill="1" applyBorder="1" applyAlignment="1">
      <alignment vertical="center" wrapText="1"/>
    </xf>
    <xf numFmtId="4" fontId="8" fillId="8" borderId="35" xfId="1" applyNumberFormat="1" applyFont="1" applyFill="1" applyBorder="1" applyAlignment="1">
      <alignment vertical="center" wrapText="1"/>
    </xf>
    <xf numFmtId="0" fontId="2" fillId="0" borderId="0" xfId="6"/>
    <xf numFmtId="4" fontId="2" fillId="0" borderId="0" xfId="6" applyNumberFormat="1"/>
    <xf numFmtId="0" fontId="10" fillId="0" borderId="0" xfId="6" applyFont="1"/>
    <xf numFmtId="0" fontId="20" fillId="0" borderId="0" xfId="6" applyFont="1"/>
    <xf numFmtId="0" fontId="3" fillId="0" borderId="0" xfId="6" applyFont="1" applyAlignment="1">
      <alignment horizontal="center"/>
    </xf>
    <xf numFmtId="4" fontId="3" fillId="0" borderId="0" xfId="6" applyNumberFormat="1" applyFont="1" applyAlignment="1">
      <alignment horizontal="center"/>
    </xf>
    <xf numFmtId="0" fontId="15" fillId="0" borderId="0" xfId="6" applyFont="1"/>
    <xf numFmtId="4" fontId="8" fillId="0" borderId="0" xfId="6" applyNumberFormat="1" applyFont="1" applyAlignment="1">
      <alignment horizontal="center"/>
    </xf>
    <xf numFmtId="0" fontId="8" fillId="0" borderId="0" xfId="6" applyFont="1" applyAlignment="1">
      <alignment horizontal="center"/>
    </xf>
    <xf numFmtId="0" fontId="18" fillId="0" borderId="46" xfId="6" applyFont="1" applyBorder="1" applyAlignment="1">
      <alignment horizontal="center" vertical="center"/>
    </xf>
    <xf numFmtId="0" fontId="18" fillId="0" borderId="8" xfId="6" applyFont="1" applyBorder="1" applyAlignment="1">
      <alignment horizontal="center" vertical="center"/>
    </xf>
    <xf numFmtId="0" fontId="10" fillId="5" borderId="9" xfId="6" applyFont="1" applyFill="1" applyBorder="1" applyAlignment="1">
      <alignment horizontal="center" vertical="center"/>
    </xf>
    <xf numFmtId="0" fontId="2" fillId="0" borderId="0" xfId="6" applyAlignment="1">
      <alignment vertical="center"/>
    </xf>
    <xf numFmtId="4" fontId="10" fillId="0" borderId="0" xfId="6" applyNumberFormat="1" applyFont="1" applyAlignment="1">
      <alignment vertical="center"/>
    </xf>
    <xf numFmtId="0" fontId="10" fillId="0" borderId="47" xfId="6" applyFont="1" applyBorder="1" applyAlignment="1">
      <alignment horizontal="center" vertical="center" wrapText="1"/>
    </xf>
    <xf numFmtId="0" fontId="10" fillId="0" borderId="13" xfId="6" applyFont="1" applyBorder="1" applyAlignment="1">
      <alignment horizontal="center" vertical="center" wrapText="1"/>
    </xf>
    <xf numFmtId="4" fontId="10" fillId="0" borderId="13" xfId="6" applyNumberFormat="1" applyFont="1" applyBorder="1" applyAlignment="1">
      <alignment horizontal="center" vertical="center" wrapText="1"/>
    </xf>
    <xf numFmtId="0" fontId="10" fillId="5" borderId="14" xfId="6" applyFont="1" applyFill="1" applyBorder="1" applyAlignment="1">
      <alignment horizontal="center" vertical="center" wrapText="1"/>
    </xf>
    <xf numFmtId="0" fontId="2" fillId="0" borderId="0" xfId="6" applyAlignment="1">
      <alignment vertical="center" wrapText="1"/>
    </xf>
    <xf numFmtId="4" fontId="10" fillId="0" borderId="0" xfId="6" applyNumberFormat="1" applyFont="1" applyAlignment="1">
      <alignment vertical="center" wrapText="1"/>
    </xf>
    <xf numFmtId="4" fontId="2" fillId="0" borderId="0" xfId="6" applyNumberFormat="1" applyAlignment="1">
      <alignment vertical="center" wrapText="1"/>
    </xf>
    <xf numFmtId="0" fontId="18" fillId="0" borderId="9" xfId="6" applyFont="1" applyBorder="1" applyAlignment="1">
      <alignment vertical="center"/>
    </xf>
    <xf numFmtId="4" fontId="18" fillId="0" borderId="46" xfId="6" applyNumberFormat="1" applyFont="1" applyBorder="1" applyAlignment="1">
      <alignment vertical="center"/>
    </xf>
    <xf numFmtId="4" fontId="18" fillId="0" borderId="8" xfId="6" applyNumberFormat="1" applyFont="1" applyBorder="1" applyAlignment="1">
      <alignment vertical="center"/>
    </xf>
    <xf numFmtId="4" fontId="18" fillId="5" borderId="9" xfId="6" applyNumberFormat="1" applyFont="1" applyFill="1" applyBorder="1" applyAlignment="1">
      <alignment vertical="center"/>
    </xf>
    <xf numFmtId="0" fontId="21" fillId="0" borderId="0" xfId="6" applyFont="1" applyAlignment="1">
      <alignment vertical="center"/>
    </xf>
    <xf numFmtId="165" fontId="2" fillId="0" borderId="0" xfId="6" applyNumberFormat="1" applyAlignment="1">
      <alignment vertical="center"/>
    </xf>
    <xf numFmtId="0" fontId="18" fillId="0" borderId="21" xfId="6" applyFont="1" applyBorder="1" applyAlignment="1">
      <alignment vertical="center"/>
    </xf>
    <xf numFmtId="4" fontId="18" fillId="0" borderId="48" xfId="6" applyNumberFormat="1" applyFont="1" applyBorder="1" applyAlignment="1">
      <alignment vertical="center"/>
    </xf>
    <xf numFmtId="4" fontId="18" fillId="0" borderId="19" xfId="6" applyNumberFormat="1" applyFont="1" applyBorder="1" applyAlignment="1">
      <alignment vertical="center"/>
    </xf>
    <xf numFmtId="4" fontId="18" fillId="6" borderId="21" xfId="6" applyNumberFormat="1" applyFont="1" applyFill="1" applyBorder="1" applyAlignment="1">
      <alignment vertical="center"/>
    </xf>
    <xf numFmtId="4" fontId="2" fillId="0" borderId="0" xfId="6" applyNumberFormat="1" applyAlignment="1">
      <alignment vertical="center"/>
    </xf>
    <xf numFmtId="4" fontId="18" fillId="0" borderId="20" xfId="6" applyNumberFormat="1" applyFont="1" applyBorder="1" applyAlignment="1">
      <alignment vertical="center"/>
    </xf>
    <xf numFmtId="4" fontId="18" fillId="5" borderId="21" xfId="6" applyNumberFormat="1" applyFont="1" applyFill="1" applyBorder="1" applyAlignment="1">
      <alignment vertical="center"/>
    </xf>
    <xf numFmtId="4" fontId="18" fillId="0" borderId="0" xfId="6" applyNumberFormat="1" applyFont="1" applyAlignment="1">
      <alignment vertical="center"/>
    </xf>
    <xf numFmtId="0" fontId="0" fillId="0" borderId="0" xfId="6" applyFont="1" applyAlignment="1">
      <alignment vertical="center"/>
    </xf>
    <xf numFmtId="0" fontId="18" fillId="9" borderId="4" xfId="6" applyFont="1" applyFill="1" applyBorder="1" applyAlignment="1">
      <alignment vertical="center"/>
    </xf>
    <xf numFmtId="4" fontId="18" fillId="9" borderId="50" xfId="6" applyNumberFormat="1" applyFont="1" applyFill="1" applyBorder="1" applyAlignment="1">
      <alignment vertical="center"/>
    </xf>
    <xf numFmtId="4" fontId="18" fillId="5" borderId="4" xfId="6" applyNumberFormat="1" applyFont="1" applyFill="1" applyBorder="1" applyAlignment="1">
      <alignment vertical="center"/>
    </xf>
    <xf numFmtId="0" fontId="10" fillId="0" borderId="0" xfId="6" applyFont="1" applyAlignment="1">
      <alignment vertical="center"/>
    </xf>
    <xf numFmtId="4" fontId="10" fillId="0" borderId="0" xfId="6" applyNumberFormat="1" applyFont="1"/>
    <xf numFmtId="4" fontId="15" fillId="0" borderId="0" xfId="6" applyNumberFormat="1" applyFont="1"/>
    <xf numFmtId="0" fontId="10" fillId="0" borderId="8" xfId="6" applyFont="1" applyBorder="1" applyAlignment="1">
      <alignment horizontal="center" vertical="center"/>
    </xf>
    <xf numFmtId="0" fontId="10" fillId="0" borderId="7" xfId="6" applyFont="1" applyBorder="1" applyAlignment="1">
      <alignment horizontal="center" vertical="center"/>
    </xf>
    <xf numFmtId="0" fontId="10" fillId="0" borderId="12" xfId="6" applyFont="1" applyBorder="1" applyAlignment="1">
      <alignment horizontal="center" vertical="center" wrapText="1"/>
    </xf>
    <xf numFmtId="0" fontId="10" fillId="0" borderId="0" xfId="6" applyFont="1" applyAlignment="1">
      <alignment vertical="center" wrapText="1"/>
    </xf>
    <xf numFmtId="4" fontId="18" fillId="0" borderId="51" xfId="6" applyNumberFormat="1" applyFont="1" applyBorder="1" applyAlignment="1">
      <alignment vertical="center"/>
    </xf>
    <xf numFmtId="4" fontId="18" fillId="0" borderId="29" xfId="6" applyNumberFormat="1" applyFont="1" applyBorder="1" applyAlignment="1">
      <alignment vertical="center"/>
    </xf>
    <xf numFmtId="4" fontId="18" fillId="5" borderId="31" xfId="6" applyNumberFormat="1" applyFont="1" applyFill="1" applyBorder="1" applyAlignment="1">
      <alignment vertical="center"/>
    </xf>
    <xf numFmtId="4" fontId="18" fillId="0" borderId="53" xfId="6" applyNumberFormat="1" applyFont="1" applyBorder="1" applyAlignment="1">
      <alignment vertical="center"/>
    </xf>
    <xf numFmtId="4" fontId="18" fillId="0" borderId="24" xfId="6" applyNumberFormat="1" applyFont="1" applyBorder="1" applyAlignment="1">
      <alignment vertical="center"/>
    </xf>
    <xf numFmtId="4" fontId="18" fillId="9" borderId="3" xfId="6" applyNumberFormat="1" applyFont="1" applyFill="1" applyBorder="1" applyAlignment="1">
      <alignment vertical="center"/>
    </xf>
    <xf numFmtId="4" fontId="18" fillId="0" borderId="55" xfId="6" applyNumberFormat="1" applyFont="1" applyBorder="1" applyAlignment="1">
      <alignment vertical="center"/>
    </xf>
    <xf numFmtId="4" fontId="18" fillId="0" borderId="34" xfId="6" applyNumberFormat="1" applyFont="1" applyBorder="1" applyAlignment="1">
      <alignment vertical="center"/>
    </xf>
    <xf numFmtId="4" fontId="18" fillId="5" borderId="35" xfId="6" applyNumberFormat="1" applyFont="1" applyFill="1" applyBorder="1" applyAlignment="1">
      <alignment vertical="center"/>
    </xf>
    <xf numFmtId="0" fontId="10" fillId="0" borderId="46" xfId="6" applyFont="1" applyBorder="1" applyAlignment="1">
      <alignment horizontal="center" vertical="center"/>
    </xf>
    <xf numFmtId="0" fontId="18" fillId="0" borderId="21" xfId="1" applyFont="1" applyBorder="1" applyAlignment="1">
      <alignment horizontal="left" vertical="center" wrapText="1"/>
    </xf>
    <xf numFmtId="0" fontId="10" fillId="0" borderId="19" xfId="2" applyFont="1" applyBorder="1" applyAlignment="1">
      <alignment vertical="center" wrapText="1"/>
    </xf>
    <xf numFmtId="0" fontId="10" fillId="0" borderId="19" xfId="7" applyFont="1" applyBorder="1" applyAlignment="1">
      <alignment vertical="center" wrapText="1"/>
    </xf>
    <xf numFmtId="0" fontId="10" fillId="0" borderId="19" xfId="7" applyFont="1" applyBorder="1" applyAlignment="1">
      <alignment horizontal="center" vertical="center" wrapText="1"/>
    </xf>
    <xf numFmtId="0" fontId="8" fillId="0" borderId="19" xfId="7" applyFont="1" applyBorder="1" applyAlignment="1">
      <alignment horizontal="left" vertical="center" wrapText="1"/>
    </xf>
    <xf numFmtId="49" fontId="19" fillId="0" borderId="0" xfId="2" applyNumberFormat="1" applyFont="1" applyAlignment="1">
      <alignment horizontal="center"/>
    </xf>
    <xf numFmtId="0" fontId="2" fillId="0" borderId="0" xfId="2" applyAlignment="1">
      <alignment vertical="center" wrapText="1"/>
    </xf>
    <xf numFmtId="49" fontId="20" fillId="0" borderId="0" xfId="2" applyNumberFormat="1" applyFont="1" applyAlignment="1">
      <alignment vertical="center" wrapText="1"/>
    </xf>
    <xf numFmtId="49" fontId="20" fillId="0" borderId="0" xfId="2" applyNumberFormat="1" applyFont="1" applyAlignment="1">
      <alignment horizontal="center" vertical="center" wrapText="1"/>
    </xf>
    <xf numFmtId="0" fontId="8" fillId="0" borderId="0" xfId="2" applyFont="1" applyAlignment="1">
      <alignment horizontal="right" vertical="center" wrapText="1"/>
    </xf>
    <xf numFmtId="0" fontId="33" fillId="0" borderId="0" xfId="2" applyFont="1" applyAlignment="1">
      <alignment horizontal="center" vertical="center" wrapText="1"/>
    </xf>
    <xf numFmtId="0" fontId="33" fillId="0" borderId="1" xfId="2" applyFont="1" applyBorder="1" applyAlignment="1">
      <alignment horizontal="center" vertical="center" wrapText="1"/>
    </xf>
    <xf numFmtId="0" fontId="33" fillId="0" borderId="66" xfId="2" applyFont="1" applyBorder="1" applyAlignment="1">
      <alignment horizontal="center" vertical="center" wrapText="1"/>
    </xf>
    <xf numFmtId="4" fontId="33" fillId="0" borderId="4" xfId="2" applyNumberFormat="1" applyFont="1" applyBorder="1" applyAlignment="1">
      <alignment vertical="center" wrapText="1"/>
    </xf>
    <xf numFmtId="4" fontId="33" fillId="0" borderId="0" xfId="2" applyNumberFormat="1" applyFont="1" applyAlignment="1">
      <alignment vertical="center" wrapText="1"/>
    </xf>
    <xf numFmtId="0" fontId="10" fillId="0" borderId="0" xfId="12" applyFont="1" applyAlignment="1">
      <alignment horizontal="center"/>
    </xf>
    <xf numFmtId="49" fontId="10" fillId="0" borderId="67" xfId="12" applyNumberFormat="1" applyFont="1" applyBorder="1" applyAlignment="1">
      <alignment horizontal="center"/>
    </xf>
    <xf numFmtId="0" fontId="10" fillId="0" borderId="68" xfId="12" applyFont="1" applyBorder="1"/>
    <xf numFmtId="4" fontId="10" fillId="4" borderId="9" xfId="13" applyNumberFormat="1" applyFont="1" applyFill="1" applyBorder="1"/>
    <xf numFmtId="4" fontId="10" fillId="0" borderId="0" xfId="13" applyNumberFormat="1" applyFont="1"/>
    <xf numFmtId="49" fontId="10" fillId="0" borderId="69" xfId="12" applyNumberFormat="1" applyFont="1" applyBorder="1" applyAlignment="1">
      <alignment horizontal="center"/>
    </xf>
    <xf numFmtId="0" fontId="10" fillId="0" borderId="70" xfId="12" applyFont="1" applyBorder="1"/>
    <xf numFmtId="4" fontId="10" fillId="4" borderId="31" xfId="13" applyNumberFormat="1" applyFont="1" applyFill="1" applyBorder="1"/>
    <xf numFmtId="4" fontId="10" fillId="4" borderId="21" xfId="13" applyNumberFormat="1" applyFont="1" applyFill="1" applyBorder="1"/>
    <xf numFmtId="4" fontId="35" fillId="4" borderId="21" xfId="13" applyNumberFormat="1" applyFont="1" applyFill="1" applyBorder="1"/>
    <xf numFmtId="4" fontId="35" fillId="0" borderId="0" xfId="13" applyNumberFormat="1" applyFont="1"/>
    <xf numFmtId="0" fontId="4" fillId="0" borderId="0" xfId="2" applyFont="1" applyAlignment="1">
      <alignment horizontal="center"/>
    </xf>
    <xf numFmtId="4" fontId="36" fillId="0" borderId="0" xfId="2" applyNumberFormat="1" applyFont="1"/>
    <xf numFmtId="49" fontId="20" fillId="0" borderId="0" xfId="2" applyNumberFormat="1" applyFont="1" applyAlignment="1">
      <alignment vertical="center"/>
    </xf>
    <xf numFmtId="0" fontId="10" fillId="0" borderId="0" xfId="7" applyFont="1"/>
    <xf numFmtId="4" fontId="10" fillId="0" borderId="0" xfId="7" applyNumberFormat="1" applyFont="1"/>
    <xf numFmtId="0" fontId="10" fillId="0" borderId="0" xfId="7" applyFont="1" applyAlignment="1">
      <alignment horizontal="center"/>
    </xf>
    <xf numFmtId="0" fontId="10" fillId="0" borderId="0" xfId="2" applyFont="1"/>
    <xf numFmtId="4" fontId="10" fillId="0" borderId="0" xfId="2" applyNumberFormat="1" applyFont="1"/>
    <xf numFmtId="0" fontId="10" fillId="0" borderId="0" xfId="2" applyFont="1" applyAlignment="1">
      <alignment vertical="center" wrapText="1"/>
    </xf>
    <xf numFmtId="4" fontId="10" fillId="0" borderId="0" xfId="2" applyNumberFormat="1" applyFont="1" applyAlignment="1">
      <alignment vertical="center" wrapText="1"/>
    </xf>
    <xf numFmtId="0" fontId="10" fillId="0" borderId="0" xfId="7" applyFont="1" applyAlignment="1">
      <alignment vertical="center" wrapText="1"/>
    </xf>
    <xf numFmtId="0" fontId="8" fillId="0" borderId="0" xfId="7" applyFont="1" applyAlignment="1">
      <alignment horizontal="center" vertical="center" wrapText="1"/>
    </xf>
    <xf numFmtId="0" fontId="10" fillId="0" borderId="0" xfId="7" applyFont="1" applyAlignment="1">
      <alignment horizontal="center" vertical="center" wrapText="1"/>
    </xf>
    <xf numFmtId="4" fontId="10" fillId="0" borderId="0" xfId="7" applyNumberFormat="1" applyFont="1" applyAlignment="1">
      <alignment vertical="center" wrapText="1"/>
    </xf>
    <xf numFmtId="0" fontId="2" fillId="0" borderId="0" xfId="7" applyAlignment="1">
      <alignment vertical="center" wrapText="1"/>
    </xf>
    <xf numFmtId="4" fontId="10" fillId="0" borderId="0" xfId="1" applyNumberFormat="1" applyFont="1" applyAlignment="1">
      <alignment vertical="center" wrapText="1"/>
    </xf>
    <xf numFmtId="0" fontId="34" fillId="0" borderId="0" xfId="7" applyFont="1" applyAlignment="1">
      <alignment vertical="center" wrapText="1"/>
    </xf>
    <xf numFmtId="4" fontId="37" fillId="0" borderId="0" xfId="7" applyNumberFormat="1" applyFont="1" applyAlignment="1">
      <alignment vertical="center" wrapText="1"/>
    </xf>
    <xf numFmtId="4" fontId="24" fillId="0" borderId="0" xfId="7" applyNumberFormat="1" applyFont="1" applyAlignment="1">
      <alignment vertical="center" wrapText="1"/>
    </xf>
    <xf numFmtId="0" fontId="38" fillId="0" borderId="0" xfId="2" applyFont="1" applyAlignment="1">
      <alignment horizontal="center"/>
    </xf>
    <xf numFmtId="0" fontId="33" fillId="0" borderId="16" xfId="2" applyFont="1" applyBorder="1" applyAlignment="1">
      <alignment horizontal="center" vertical="center" wrapText="1"/>
    </xf>
    <xf numFmtId="0" fontId="33" fillId="0" borderId="39" xfId="2" applyFont="1" applyBorder="1" applyAlignment="1">
      <alignment horizontal="center" vertical="center" wrapText="1"/>
    </xf>
    <xf numFmtId="4" fontId="33" fillId="0" borderId="1" xfId="2" applyNumberFormat="1" applyFont="1" applyBorder="1" applyAlignment="1">
      <alignment vertical="center" wrapText="1"/>
    </xf>
    <xf numFmtId="0" fontId="39" fillId="0" borderId="4" xfId="7" applyFont="1" applyBorder="1" applyAlignment="1">
      <alignment horizontal="center" vertical="center"/>
    </xf>
    <xf numFmtId="4" fontId="35" fillId="3" borderId="9" xfId="2" applyNumberFormat="1" applyFont="1" applyFill="1" applyBorder="1" applyAlignment="1">
      <alignment vertical="center" wrapText="1"/>
    </xf>
    <xf numFmtId="0" fontId="35" fillId="0" borderId="75" xfId="2" applyFont="1" applyBorder="1" applyAlignment="1">
      <alignment horizontal="center" vertical="center" wrapText="1"/>
    </xf>
    <xf numFmtId="0" fontId="35" fillId="0" borderId="76" xfId="2" applyFont="1" applyBorder="1" applyAlignment="1">
      <alignment horizontal="center" vertical="center" wrapText="1"/>
    </xf>
    <xf numFmtId="0" fontId="35" fillId="0" borderId="7" xfId="2" applyFont="1" applyBorder="1" applyAlignment="1">
      <alignment horizontal="left" vertical="center" wrapText="1"/>
    </xf>
    <xf numFmtId="4" fontId="35" fillId="11" borderId="9" xfId="2" applyNumberFormat="1" applyFont="1" applyFill="1" applyBorder="1" applyAlignment="1">
      <alignment vertical="center" wrapText="1"/>
    </xf>
    <xf numFmtId="4" fontId="35" fillId="4" borderId="9" xfId="2" applyNumberFormat="1" applyFont="1" applyFill="1" applyBorder="1" applyAlignment="1">
      <alignment vertical="center" wrapText="1"/>
    </xf>
    <xf numFmtId="4" fontId="35" fillId="0" borderId="9" xfId="2" applyNumberFormat="1" applyFont="1" applyBorder="1" applyAlignment="1">
      <alignment horizontal="center" vertical="center" wrapText="1"/>
    </xf>
    <xf numFmtId="4" fontId="10" fillId="3" borderId="35" xfId="13" applyNumberFormat="1" applyFont="1" applyFill="1" applyBorder="1"/>
    <xf numFmtId="0" fontId="10" fillId="0" borderId="67" xfId="12" applyFont="1" applyBorder="1" applyAlignment="1">
      <alignment horizontal="center"/>
    </xf>
    <xf numFmtId="49" fontId="10" fillId="0" borderId="63" xfId="12" applyNumberFormat="1" applyFont="1" applyBorder="1" applyAlignment="1">
      <alignment horizontal="center"/>
    </xf>
    <xf numFmtId="0" fontId="10" fillId="0" borderId="61" xfId="12" applyFont="1" applyBorder="1"/>
    <xf numFmtId="4" fontId="10" fillId="11" borderId="35" xfId="13" applyNumberFormat="1" applyFont="1" applyFill="1" applyBorder="1"/>
    <xf numFmtId="4" fontId="10" fillId="4" borderId="35" xfId="13" applyNumberFormat="1" applyFont="1" applyFill="1" applyBorder="1"/>
    <xf numFmtId="4" fontId="10" fillId="3" borderId="21" xfId="13" applyNumberFormat="1" applyFont="1" applyFill="1" applyBorder="1"/>
    <xf numFmtId="0" fontId="10" fillId="0" borderId="69" xfId="12" applyFont="1" applyBorder="1" applyAlignment="1">
      <alignment horizontal="center"/>
    </xf>
    <xf numFmtId="49" fontId="10" fillId="0" borderId="77" xfId="12" applyNumberFormat="1" applyFont="1" applyBorder="1" applyAlignment="1">
      <alignment horizontal="center"/>
    </xf>
    <xf numFmtId="0" fontId="10" fillId="0" borderId="78" xfId="12" applyFont="1" applyBorder="1"/>
    <xf numFmtId="4" fontId="10" fillId="11" borderId="21" xfId="13" applyNumberFormat="1" applyFont="1" applyFill="1" applyBorder="1"/>
    <xf numFmtId="4" fontId="10" fillId="3" borderId="31" xfId="13" applyNumberFormat="1" applyFont="1" applyFill="1" applyBorder="1"/>
    <xf numFmtId="4" fontId="10" fillId="11" borderId="31" xfId="13" applyNumberFormat="1" applyFont="1" applyFill="1" applyBorder="1"/>
    <xf numFmtId="4" fontId="35" fillId="3" borderId="21" xfId="13" applyNumberFormat="1" applyFont="1" applyFill="1" applyBorder="1"/>
    <xf numFmtId="0" fontId="35" fillId="0" borderId="69" xfId="12" applyFont="1" applyBorder="1" applyAlignment="1">
      <alignment horizontal="center"/>
    </xf>
    <xf numFmtId="0" fontId="35" fillId="0" borderId="78" xfId="12" applyFont="1" applyBorder="1"/>
    <xf numFmtId="4" fontId="35" fillId="11" borderId="21" xfId="13" applyNumberFormat="1" applyFont="1" applyFill="1" applyBorder="1"/>
    <xf numFmtId="0" fontId="24" fillId="0" borderId="0" xfId="7" applyFont="1" applyAlignment="1">
      <alignment vertical="center"/>
    </xf>
    <xf numFmtId="4" fontId="10" fillId="11" borderId="21" xfId="2" applyNumberFormat="1" applyFont="1" applyFill="1" applyBorder="1" applyAlignment="1">
      <alignment horizontal="right" vertical="top" wrapText="1"/>
    </xf>
    <xf numFmtId="4" fontId="10" fillId="4" borderId="21" xfId="2" applyNumberFormat="1" applyFont="1" applyFill="1" applyBorder="1" applyAlignment="1">
      <alignment horizontal="right" vertical="top" wrapText="1"/>
    </xf>
    <xf numFmtId="4" fontId="10" fillId="0" borderId="0" xfId="2" applyNumberFormat="1" applyFont="1" applyAlignment="1">
      <alignment horizontal="right" vertical="top" wrapText="1"/>
    </xf>
    <xf numFmtId="0" fontId="15" fillId="0" borderId="0" xfId="7" applyFont="1" applyAlignment="1">
      <alignment vertical="center" wrapText="1"/>
    </xf>
    <xf numFmtId="0" fontId="10" fillId="0" borderId="80" xfId="12" applyFont="1" applyBorder="1" applyAlignment="1">
      <alignment horizontal="center"/>
    </xf>
    <xf numFmtId="49" fontId="10" fillId="0" borderId="81" xfId="12" applyNumberFormat="1" applyFont="1" applyBorder="1" applyAlignment="1">
      <alignment horizontal="center"/>
    </xf>
    <xf numFmtId="0" fontId="10" fillId="0" borderId="62" xfId="12" applyFont="1" applyBorder="1"/>
    <xf numFmtId="4" fontId="10" fillId="0" borderId="79" xfId="13" applyNumberFormat="1" applyFont="1" applyBorder="1" applyAlignment="1">
      <alignment horizontal="center"/>
    </xf>
    <xf numFmtId="0" fontId="10" fillId="0" borderId="83" xfId="12" applyFont="1" applyBorder="1" applyAlignment="1">
      <alignment horizontal="center"/>
    </xf>
    <xf numFmtId="49" fontId="10" fillId="0" borderId="84" xfId="12" applyNumberFormat="1" applyFont="1" applyBorder="1" applyAlignment="1">
      <alignment horizontal="center"/>
    </xf>
    <xf numFmtId="0" fontId="10" fillId="0" borderId="85" xfId="12" applyFont="1" applyBorder="1"/>
    <xf numFmtId="4" fontId="10" fillId="0" borderId="82" xfId="13" applyNumberFormat="1" applyFont="1" applyBorder="1" applyAlignment="1">
      <alignment horizontal="center"/>
    </xf>
    <xf numFmtId="0" fontId="10" fillId="0" borderId="87" xfId="12" applyFont="1" applyBorder="1" applyAlignment="1">
      <alignment horizontal="center"/>
    </xf>
    <xf numFmtId="49" fontId="10" fillId="0" borderId="88" xfId="12" applyNumberFormat="1" applyFont="1" applyBorder="1" applyAlignment="1">
      <alignment horizontal="center"/>
    </xf>
    <xf numFmtId="0" fontId="10" fillId="0" borderId="89" xfId="12" applyFont="1" applyBorder="1"/>
    <xf numFmtId="4" fontId="10" fillId="11" borderId="49" xfId="2" applyNumberFormat="1" applyFont="1" applyFill="1" applyBorder="1" applyAlignment="1">
      <alignment horizontal="right" vertical="top" wrapText="1"/>
    </xf>
    <xf numFmtId="4" fontId="10" fillId="4" borderId="49" xfId="2" applyNumberFormat="1" applyFont="1" applyFill="1" applyBorder="1" applyAlignment="1">
      <alignment horizontal="right" vertical="top" wrapText="1"/>
    </xf>
    <xf numFmtId="4" fontId="10" fillId="0" borderId="86" xfId="13" applyNumberFormat="1" applyFont="1" applyBorder="1" applyAlignment="1">
      <alignment horizontal="center"/>
    </xf>
    <xf numFmtId="0" fontId="2" fillId="0" borderId="0" xfId="7" applyAlignment="1">
      <alignment vertical="center"/>
    </xf>
    <xf numFmtId="0" fontId="24" fillId="0" borderId="0" xfId="2" applyFont="1" applyAlignment="1">
      <alignment vertical="center"/>
    </xf>
    <xf numFmtId="0" fontId="10" fillId="0" borderId="0" xfId="7" applyFont="1" applyAlignment="1">
      <alignment vertical="center"/>
    </xf>
    <xf numFmtId="4" fontId="10" fillId="0" borderId="0" xfId="7" applyNumberFormat="1" applyFont="1" applyAlignment="1">
      <alignment vertical="center"/>
    </xf>
    <xf numFmtId="0" fontId="8" fillId="0" borderId="0" xfId="2" applyFont="1" applyAlignment="1">
      <alignment horizontal="center" vertical="center" wrapText="1"/>
    </xf>
    <xf numFmtId="0" fontId="33" fillId="0" borderId="92" xfId="2" applyFont="1" applyBorder="1" applyAlignment="1">
      <alignment horizontal="center" vertical="center" wrapText="1"/>
    </xf>
    <xf numFmtId="0" fontId="33" fillId="0" borderId="93" xfId="2" applyFont="1" applyBorder="1" applyAlignment="1">
      <alignment horizontal="center" vertical="center" wrapText="1"/>
    </xf>
    <xf numFmtId="4" fontId="35" fillId="3" borderId="9" xfId="12" applyNumberFormat="1" applyFont="1" applyFill="1" applyBorder="1"/>
    <xf numFmtId="0" fontId="35" fillId="0" borderId="17" xfId="13" applyFont="1" applyBorder="1" applyAlignment="1">
      <alignment horizontal="center"/>
    </xf>
    <xf numFmtId="49" fontId="35" fillId="0" borderId="8" xfId="12" applyNumberFormat="1" applyFont="1" applyBorder="1" applyAlignment="1">
      <alignment horizontal="center"/>
    </xf>
    <xf numFmtId="0" fontId="35" fillId="0" borderId="94" xfId="12" applyFont="1" applyBorder="1"/>
    <xf numFmtId="4" fontId="35" fillId="11" borderId="9" xfId="12" applyNumberFormat="1" applyFont="1" applyFill="1" applyBorder="1"/>
    <xf numFmtId="4" fontId="35" fillId="4" borderId="9" xfId="12" applyNumberFormat="1" applyFont="1" applyFill="1" applyBorder="1"/>
    <xf numFmtId="4" fontId="10" fillId="3" borderId="21" xfId="12" applyNumberFormat="1" applyFont="1" applyFill="1" applyBorder="1"/>
    <xf numFmtId="0" fontId="10" fillId="0" borderId="18" xfId="13" applyFont="1" applyBorder="1" applyAlignment="1">
      <alignment horizontal="center"/>
    </xf>
    <xf numFmtId="49" fontId="10" fillId="0" borderId="19" xfId="12" applyNumberFormat="1" applyFont="1" applyBorder="1" applyAlignment="1">
      <alignment horizontal="center"/>
    </xf>
    <xf numFmtId="0" fontId="10" fillId="0" borderId="95" xfId="12" applyFont="1" applyBorder="1"/>
    <xf numFmtId="4" fontId="10" fillId="11" borderId="21" xfId="12" applyNumberFormat="1" applyFont="1" applyFill="1" applyBorder="1"/>
    <xf numFmtId="4" fontId="10" fillId="4" borderId="21" xfId="12" applyNumberFormat="1" applyFont="1" applyFill="1" applyBorder="1"/>
    <xf numFmtId="4" fontId="10" fillId="0" borderId="95" xfId="2" applyNumberFormat="1" applyFont="1" applyBorder="1" applyAlignment="1">
      <alignment horizontal="center" vertical="center" wrapText="1"/>
    </xf>
    <xf numFmtId="4" fontId="10" fillId="0" borderId="0" xfId="8" applyNumberFormat="1" applyFont="1" applyAlignment="1">
      <alignment vertical="center" wrapText="1"/>
    </xf>
    <xf numFmtId="0" fontId="10" fillId="0" borderId="54" xfId="13" applyFont="1" applyBorder="1" applyAlignment="1">
      <alignment horizontal="center"/>
    </xf>
    <xf numFmtId="49" fontId="10" fillId="0" borderId="20" xfId="12" applyNumberFormat="1" applyFont="1" applyBorder="1" applyAlignment="1">
      <alignment horizontal="center"/>
    </xf>
    <xf numFmtId="4" fontId="10" fillId="0" borderId="95" xfId="7" applyNumberFormat="1" applyFont="1" applyBorder="1" applyAlignment="1">
      <alignment horizontal="center" vertical="center" wrapText="1"/>
    </xf>
    <xf numFmtId="0" fontId="10" fillId="0" borderId="0" xfId="2" applyFont="1" applyAlignment="1">
      <alignment horizontal="left" vertical="center" wrapText="1"/>
    </xf>
    <xf numFmtId="4" fontId="10" fillId="0" borderId="0" xfId="2" applyNumberFormat="1" applyFont="1" applyAlignment="1">
      <alignment horizontal="right" vertical="center" wrapText="1"/>
    </xf>
    <xf numFmtId="4" fontId="10" fillId="3" borderId="26" xfId="12" applyNumberFormat="1" applyFont="1" applyFill="1" applyBorder="1" applyAlignment="1">
      <alignment vertical="center" wrapText="1"/>
    </xf>
    <xf numFmtId="0" fontId="10" fillId="0" borderId="18" xfId="13" applyFont="1" applyBorder="1" applyAlignment="1">
      <alignment horizontal="center" vertical="center" wrapText="1"/>
    </xf>
    <xf numFmtId="49" fontId="10" fillId="0" borderId="20" xfId="12" applyNumberFormat="1" applyFont="1" applyBorder="1" applyAlignment="1">
      <alignment horizontal="center" vertical="center" wrapText="1"/>
    </xf>
    <xf numFmtId="0" fontId="10" fillId="0" borderId="95" xfId="12" applyFont="1" applyBorder="1" applyAlignment="1">
      <alignment vertical="center" wrapText="1"/>
    </xf>
    <xf numFmtId="4" fontId="10" fillId="11" borderId="26" xfId="12" applyNumberFormat="1" applyFont="1" applyFill="1" applyBorder="1" applyAlignment="1">
      <alignment vertical="center" wrapText="1"/>
    </xf>
    <xf numFmtId="4" fontId="10" fillId="4" borderId="26" xfId="12" applyNumberFormat="1" applyFont="1" applyFill="1" applyBorder="1" applyAlignment="1">
      <alignment vertical="center" wrapText="1"/>
    </xf>
    <xf numFmtId="4" fontId="40" fillId="0" borderId="0" xfId="2" applyNumberFormat="1" applyFont="1" applyAlignment="1">
      <alignment horizontal="right" vertical="center" wrapText="1"/>
    </xf>
    <xf numFmtId="4" fontId="10" fillId="3" borderId="26" xfId="12" applyNumberFormat="1" applyFont="1" applyFill="1" applyBorder="1"/>
    <xf numFmtId="4" fontId="10" fillId="11" borderId="26" xfId="12" applyNumberFormat="1" applyFont="1" applyFill="1" applyBorder="1"/>
    <xf numFmtId="4" fontId="10" fillId="4" borderId="26" xfId="12" applyNumberFormat="1" applyFont="1" applyFill="1" applyBorder="1"/>
    <xf numFmtId="4" fontId="35" fillId="3" borderId="21" xfId="12" applyNumberFormat="1" applyFont="1" applyFill="1" applyBorder="1"/>
    <xf numFmtId="0" fontId="35" fillId="0" borderId="18" xfId="13" applyFont="1" applyBorder="1" applyAlignment="1">
      <alignment horizontal="center"/>
    </xf>
    <xf numFmtId="49" fontId="35" fillId="0" borderId="19" xfId="12" applyNumberFormat="1" applyFont="1" applyBorder="1" applyAlignment="1">
      <alignment horizontal="center"/>
    </xf>
    <xf numFmtId="0" fontId="35" fillId="0" borderId="95" xfId="12" applyFont="1" applyBorder="1"/>
    <xf numFmtId="4" fontId="35" fillId="11" borderId="21" xfId="12" applyNumberFormat="1" applyFont="1" applyFill="1" applyBorder="1"/>
    <xf numFmtId="4" fontId="35" fillId="4" borderId="21" xfId="12" applyNumberFormat="1" applyFont="1" applyFill="1" applyBorder="1"/>
    <xf numFmtId="4" fontId="10" fillId="0" borderId="97" xfId="7" applyNumberFormat="1" applyFont="1" applyBorder="1" applyAlignment="1">
      <alignment horizontal="center" vertical="center" wrapText="1"/>
    </xf>
    <xf numFmtId="4" fontId="10" fillId="11" borderId="21" xfId="7" applyNumberFormat="1" applyFont="1" applyFill="1" applyBorder="1"/>
    <xf numFmtId="4" fontId="10" fillId="11" borderId="31" xfId="7" applyNumberFormat="1" applyFont="1" applyFill="1" applyBorder="1"/>
    <xf numFmtId="4" fontId="10" fillId="3" borderId="14" xfId="12" applyNumberFormat="1" applyFont="1" applyFill="1" applyBorder="1"/>
    <xf numFmtId="0" fontId="10" fillId="0" borderId="98" xfId="13" applyFont="1" applyBorder="1" applyAlignment="1">
      <alignment horizontal="center"/>
    </xf>
    <xf numFmtId="49" fontId="10" fillId="0" borderId="13" xfId="12" applyNumberFormat="1" applyFont="1" applyBorder="1" applyAlignment="1">
      <alignment horizontal="center"/>
    </xf>
    <xf numFmtId="0" fontId="10" fillId="0" borderId="91" xfId="12" applyFont="1" applyBorder="1"/>
    <xf numFmtId="4" fontId="10" fillId="11" borderId="14" xfId="12" applyNumberFormat="1" applyFont="1" applyFill="1" applyBorder="1"/>
    <xf numFmtId="4" fontId="10" fillId="4" borderId="14" xfId="12" applyNumberFormat="1" applyFont="1" applyFill="1" applyBorder="1"/>
    <xf numFmtId="4" fontId="10" fillId="0" borderId="99" xfId="7" applyNumberFormat="1" applyFont="1" applyBorder="1" applyAlignment="1">
      <alignment horizontal="center" vertical="center" wrapText="1"/>
    </xf>
    <xf numFmtId="4" fontId="10" fillId="0" borderId="0" xfId="12" applyNumberFormat="1" applyFont="1"/>
    <xf numFmtId="0" fontId="10" fillId="0" borderId="0" xfId="13" applyFont="1" applyAlignment="1">
      <alignment horizontal="center"/>
    </xf>
    <xf numFmtId="49" fontId="10" fillId="0" borderId="0" xfId="12" applyNumberFormat="1" applyFont="1" applyAlignment="1">
      <alignment horizontal="center"/>
    </xf>
    <xf numFmtId="0" fontId="10" fillId="0" borderId="0" xfId="12" applyFont="1"/>
    <xf numFmtId="4" fontId="10" fillId="0" borderId="0" xfId="7" applyNumberFormat="1" applyFont="1" applyAlignment="1">
      <alignment horizontal="center" vertical="center" wrapText="1"/>
    </xf>
    <xf numFmtId="4" fontId="41" fillId="0" borderId="4" xfId="2" applyNumberFormat="1" applyFont="1" applyBorder="1" applyAlignment="1">
      <alignment horizontal="center" vertical="center" wrapText="1"/>
    </xf>
    <xf numFmtId="4" fontId="33" fillId="0" borderId="4" xfId="2" applyNumberFormat="1" applyFont="1" applyBorder="1" applyAlignment="1">
      <alignment horizontal="center" vertical="center" wrapText="1"/>
    </xf>
    <xf numFmtId="4" fontId="10" fillId="3" borderId="31" xfId="12" applyNumberFormat="1" applyFont="1" applyFill="1" applyBorder="1"/>
    <xf numFmtId="49" fontId="10" fillId="0" borderId="29" xfId="12" applyNumberFormat="1" applyFont="1" applyBorder="1" applyAlignment="1">
      <alignment horizontal="center"/>
    </xf>
    <xf numFmtId="4" fontId="10" fillId="11" borderId="31" xfId="12" applyNumberFormat="1" applyFont="1" applyFill="1" applyBorder="1"/>
    <xf numFmtId="4" fontId="10" fillId="4" borderId="31" xfId="12" applyNumberFormat="1" applyFont="1" applyFill="1" applyBorder="1"/>
    <xf numFmtId="0" fontId="10" fillId="0" borderId="97" xfId="12" applyFont="1" applyBorder="1"/>
    <xf numFmtId="4" fontId="10" fillId="11" borderId="32" xfId="12" applyNumberFormat="1" applyFont="1" applyFill="1" applyBorder="1"/>
    <xf numFmtId="4" fontId="10" fillId="11" borderId="22" xfId="12" applyNumberFormat="1" applyFont="1" applyFill="1" applyBorder="1"/>
    <xf numFmtId="4" fontId="10" fillId="0" borderId="27" xfId="7" applyNumberFormat="1" applyFont="1" applyBorder="1" applyAlignment="1">
      <alignment horizontal="center" vertical="center" wrapText="1"/>
    </xf>
    <xf numFmtId="4" fontId="10" fillId="0" borderId="22" xfId="7" applyNumberFormat="1" applyFont="1" applyBorder="1" applyAlignment="1">
      <alignment horizontal="center" vertical="center" wrapText="1"/>
    </xf>
    <xf numFmtId="4" fontId="10" fillId="0" borderId="22" xfId="2" applyNumberFormat="1" applyFont="1" applyBorder="1" applyAlignment="1">
      <alignment horizontal="center" vertical="center" wrapText="1"/>
    </xf>
    <xf numFmtId="0" fontId="10" fillId="0" borderId="23" xfId="13" applyFont="1" applyBorder="1" applyAlignment="1">
      <alignment horizontal="center"/>
    </xf>
    <xf numFmtId="49" fontId="10" fillId="0" borderId="34" xfId="12" applyNumberFormat="1" applyFont="1" applyBorder="1" applyAlignment="1">
      <alignment horizontal="center"/>
    </xf>
    <xf numFmtId="0" fontId="10" fillId="0" borderId="100" xfId="12" applyFont="1" applyBorder="1"/>
    <xf numFmtId="4" fontId="10" fillId="11" borderId="36" xfId="12" applyNumberFormat="1" applyFont="1" applyFill="1" applyBorder="1"/>
    <xf numFmtId="4" fontId="10" fillId="4" borderId="35" xfId="12" applyNumberFormat="1" applyFont="1" applyFill="1" applyBorder="1"/>
    <xf numFmtId="49" fontId="10" fillId="0" borderId="57" xfId="12" applyNumberFormat="1" applyFont="1" applyBorder="1" applyAlignment="1">
      <alignment horizontal="center"/>
    </xf>
    <xf numFmtId="4" fontId="10" fillId="4" borderId="49" xfId="12" applyNumberFormat="1" applyFont="1" applyFill="1" applyBorder="1"/>
    <xf numFmtId="4" fontId="33" fillId="0" borderId="45" xfId="2" applyNumberFormat="1" applyFont="1" applyBorder="1" applyAlignment="1">
      <alignment vertical="center" wrapText="1"/>
    </xf>
    <xf numFmtId="0" fontId="33" fillId="0" borderId="103" xfId="2" applyFont="1" applyBorder="1" applyAlignment="1">
      <alignment horizontal="center" vertical="center" wrapText="1"/>
    </xf>
    <xf numFmtId="0" fontId="33" fillId="0" borderId="65" xfId="2" applyFont="1" applyBorder="1" applyAlignment="1">
      <alignment horizontal="center" vertical="center" wrapText="1"/>
    </xf>
    <xf numFmtId="0" fontId="35" fillId="0" borderId="46" xfId="13" applyFont="1" applyBorder="1" applyAlignment="1">
      <alignment horizontal="center"/>
    </xf>
    <xf numFmtId="0" fontId="35" fillId="0" borderId="7" xfId="12" applyFont="1" applyBorder="1"/>
    <xf numFmtId="4" fontId="10" fillId="0" borderId="10" xfId="2" applyNumberFormat="1" applyFont="1" applyBorder="1" applyAlignment="1">
      <alignment horizontal="center" vertical="center" wrapText="1"/>
    </xf>
    <xf numFmtId="0" fontId="10" fillId="0" borderId="48" xfId="13" applyFont="1" applyBorder="1" applyAlignment="1">
      <alignment horizontal="center"/>
    </xf>
    <xf numFmtId="0" fontId="10" fillId="0" borderId="20" xfId="12" applyFont="1" applyBorder="1"/>
    <xf numFmtId="4" fontId="10" fillId="3" borderId="21" xfId="12" applyNumberFormat="1" applyFont="1" applyFill="1" applyBorder="1" applyAlignment="1">
      <alignment vertical="center"/>
    </xf>
    <xf numFmtId="0" fontId="10" fillId="0" borderId="48" xfId="13" applyFont="1" applyBorder="1" applyAlignment="1">
      <alignment horizontal="center" vertical="center"/>
    </xf>
    <xf numFmtId="49" fontId="10" fillId="0" borderId="19" xfId="12" applyNumberFormat="1" applyFont="1" applyBorder="1" applyAlignment="1">
      <alignment horizontal="center" vertical="center"/>
    </xf>
    <xf numFmtId="0" fontId="10" fillId="0" borderId="20" xfId="2" applyFont="1" applyBorder="1" applyAlignment="1">
      <alignment horizontal="left" vertical="center" wrapText="1"/>
    </xf>
    <xf numFmtId="4" fontId="10" fillId="11" borderId="21" xfId="12" applyNumberFormat="1" applyFont="1" applyFill="1" applyBorder="1" applyAlignment="1">
      <alignment vertical="center"/>
    </xf>
    <xf numFmtId="4" fontId="10" fillId="4" borderId="21" xfId="12" applyNumberFormat="1" applyFont="1" applyFill="1" applyBorder="1" applyAlignment="1">
      <alignment vertical="center"/>
    </xf>
    <xf numFmtId="4" fontId="10" fillId="0" borderId="36" xfId="2" applyNumberFormat="1" applyFont="1" applyBorder="1" applyAlignment="1">
      <alignment horizontal="center" vertical="center" wrapText="1"/>
    </xf>
    <xf numFmtId="4" fontId="10" fillId="0" borderId="21" xfId="2" applyNumberFormat="1" applyFont="1" applyBorder="1" applyAlignment="1">
      <alignment horizontal="center" vertical="center" wrapText="1"/>
    </xf>
    <xf numFmtId="4" fontId="10" fillId="0" borderId="32" xfId="2" applyNumberFormat="1" applyFont="1" applyBorder="1" applyAlignment="1">
      <alignment horizontal="center" vertical="center" wrapText="1"/>
    </xf>
    <xf numFmtId="4" fontId="10" fillId="0" borderId="31" xfId="2" applyNumberFormat="1" applyFont="1" applyBorder="1" applyAlignment="1">
      <alignment horizontal="center" vertical="center" wrapText="1"/>
    </xf>
    <xf numFmtId="4" fontId="10" fillId="3" borderId="49" xfId="12" applyNumberFormat="1" applyFont="1" applyFill="1" applyBorder="1" applyAlignment="1">
      <alignment vertical="center"/>
    </xf>
    <xf numFmtId="4" fontId="10" fillId="11" borderId="49" xfId="12" applyNumberFormat="1" applyFont="1" applyFill="1" applyBorder="1" applyAlignment="1">
      <alignment vertical="center"/>
    </xf>
    <xf numFmtId="4" fontId="10" fillId="4" borderId="49" xfId="12" applyNumberFormat="1" applyFont="1" applyFill="1" applyBorder="1" applyAlignment="1">
      <alignment vertical="center"/>
    </xf>
    <xf numFmtId="4" fontId="10" fillId="0" borderId="15" xfId="2" applyNumberFormat="1" applyFont="1" applyBorder="1" applyAlignment="1">
      <alignment horizontal="center" vertical="center" wrapText="1"/>
    </xf>
    <xf numFmtId="0" fontId="33" fillId="0" borderId="2" xfId="2" applyFont="1" applyBorder="1" applyAlignment="1">
      <alignment horizontal="center" vertical="center" wrapText="1"/>
    </xf>
    <xf numFmtId="4" fontId="35" fillId="3" borderId="9" xfId="2" applyNumberFormat="1" applyFont="1" applyFill="1" applyBorder="1"/>
    <xf numFmtId="0" fontId="35" fillId="0" borderId="46" xfId="2" applyFont="1" applyBorder="1" applyAlignment="1">
      <alignment horizontal="center"/>
    </xf>
    <xf numFmtId="49" fontId="35" fillId="0" borderId="8" xfId="2" applyNumberFormat="1" applyFont="1" applyBorder="1" applyAlignment="1">
      <alignment horizontal="center"/>
    </xf>
    <xf numFmtId="0" fontId="35" fillId="0" borderId="7" xfId="2" applyFont="1" applyBorder="1"/>
    <xf numFmtId="4" fontId="35" fillId="11" borderId="9" xfId="2" applyNumberFormat="1" applyFont="1" applyFill="1" applyBorder="1"/>
    <xf numFmtId="4" fontId="35" fillId="4" borderId="9" xfId="2" applyNumberFormat="1" applyFont="1" applyFill="1" applyBorder="1"/>
    <xf numFmtId="4" fontId="35" fillId="0" borderId="94" xfId="2" applyNumberFormat="1" applyFont="1" applyBorder="1" applyAlignment="1">
      <alignment horizontal="center"/>
    </xf>
    <xf numFmtId="4" fontId="10" fillId="3" borderId="49" xfId="2" applyNumberFormat="1" applyFont="1" applyFill="1" applyBorder="1"/>
    <xf numFmtId="0" fontId="10" fillId="0" borderId="58" xfId="2" applyFont="1" applyBorder="1" applyAlignment="1">
      <alignment horizontal="center"/>
    </xf>
    <xf numFmtId="49" fontId="10" fillId="0" borderId="57" xfId="2" applyNumberFormat="1" applyFont="1" applyBorder="1" applyAlignment="1">
      <alignment horizontal="center"/>
    </xf>
    <xf numFmtId="0" fontId="10" fillId="0" borderId="12" xfId="2" applyFont="1" applyBorder="1"/>
    <xf numFmtId="4" fontId="10" fillId="11" borderId="49" xfId="2" applyNumberFormat="1" applyFont="1" applyFill="1" applyBorder="1"/>
    <xf numFmtId="4" fontId="10" fillId="4" borderId="49" xfId="2" applyNumberFormat="1" applyFont="1" applyFill="1" applyBorder="1"/>
    <xf numFmtId="0" fontId="20" fillId="0" borderId="0" xfId="4" applyFont="1"/>
    <xf numFmtId="0" fontId="8" fillId="0" borderId="0" xfId="2" applyFont="1" applyAlignment="1">
      <alignment horizontal="right"/>
    </xf>
    <xf numFmtId="0" fontId="2" fillId="0" borderId="0" xfId="2" applyAlignment="1">
      <alignment horizontal="center"/>
    </xf>
    <xf numFmtId="4" fontId="39" fillId="0" borderId="1" xfId="7" applyNumberFormat="1" applyFont="1" applyBorder="1" applyAlignment="1">
      <alignment vertical="center" wrapText="1"/>
    </xf>
    <xf numFmtId="0" fontId="39" fillId="0" borderId="16" xfId="2" applyFont="1" applyBorder="1" applyAlignment="1">
      <alignment horizontal="center" vertical="center" wrapText="1"/>
    </xf>
    <xf numFmtId="0" fontId="39" fillId="0" borderId="3" xfId="2" applyFont="1" applyBorder="1" applyAlignment="1">
      <alignment horizontal="center" vertical="center" wrapText="1"/>
    </xf>
    <xf numFmtId="0" fontId="39" fillId="0" borderId="2" xfId="2" applyFont="1" applyBorder="1" applyAlignment="1">
      <alignment horizontal="center" vertical="center" wrapText="1"/>
    </xf>
    <xf numFmtId="4" fontId="39" fillId="0" borderId="4" xfId="7" applyNumberFormat="1" applyFont="1" applyBorder="1" applyAlignment="1">
      <alignment vertical="center" wrapText="1"/>
    </xf>
    <xf numFmtId="4" fontId="35" fillId="3" borderId="31" xfId="7" applyNumberFormat="1" applyFont="1" applyFill="1" applyBorder="1" applyAlignment="1">
      <alignment vertical="center" wrapText="1"/>
    </xf>
    <xf numFmtId="0" fontId="26" fillId="0" borderId="29" xfId="2" applyFont="1" applyBorder="1" applyAlignment="1">
      <alignment horizontal="center" vertical="center" wrapText="1"/>
    </xf>
    <xf numFmtId="0" fontId="35" fillId="0" borderId="30" xfId="2" applyFont="1" applyBorder="1" applyAlignment="1">
      <alignment horizontal="left" vertical="center" wrapText="1"/>
    </xf>
    <xf numFmtId="4" fontId="35" fillId="11" borderId="31" xfId="7" applyNumberFormat="1" applyFont="1" applyFill="1" applyBorder="1" applyAlignment="1">
      <alignment vertical="center" wrapText="1"/>
    </xf>
    <xf numFmtId="4" fontId="35" fillId="4" borderId="31" xfId="7" applyNumberFormat="1" applyFont="1" applyFill="1" applyBorder="1" applyAlignment="1">
      <alignment vertical="center" wrapText="1"/>
    </xf>
    <xf numFmtId="4" fontId="42" fillId="0" borderId="32" xfId="7" applyNumberFormat="1" applyFont="1" applyBorder="1" applyAlignment="1">
      <alignment horizontal="center" vertical="center" wrapText="1"/>
    </xf>
    <xf numFmtId="0" fontId="43" fillId="0" borderId="0" xfId="7" applyFont="1" applyAlignment="1">
      <alignment vertical="center" wrapText="1"/>
    </xf>
    <xf numFmtId="4" fontId="10" fillId="3" borderId="26" xfId="7" applyNumberFormat="1" applyFont="1" applyFill="1" applyBorder="1" applyAlignment="1">
      <alignment vertical="center" wrapText="1"/>
    </xf>
    <xf numFmtId="0" fontId="10" fillId="0" borderId="18" xfId="2" applyFont="1" applyBorder="1" applyAlignment="1">
      <alignment horizontal="center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0" fontId="10" fillId="0" borderId="20" xfId="2" applyFont="1" applyBorder="1"/>
    <xf numFmtId="4" fontId="10" fillId="11" borderId="26" xfId="7" applyNumberFormat="1" applyFont="1" applyFill="1" applyBorder="1" applyAlignment="1">
      <alignment vertical="center" wrapText="1"/>
    </xf>
    <xf numFmtId="4" fontId="10" fillId="4" borderId="26" xfId="7" applyNumberFormat="1" applyFont="1" applyFill="1" applyBorder="1" applyAlignment="1">
      <alignment vertical="center" wrapText="1"/>
    </xf>
    <xf numFmtId="0" fontId="10" fillId="0" borderId="22" xfId="7" applyFont="1" applyBorder="1" applyAlignment="1">
      <alignment horizontal="center" vertical="center" wrapText="1"/>
    </xf>
    <xf numFmtId="4" fontId="10" fillId="3" borderId="21" xfId="7" applyNumberFormat="1" applyFont="1" applyFill="1" applyBorder="1" applyAlignment="1">
      <alignment vertical="center" wrapText="1"/>
    </xf>
    <xf numFmtId="4" fontId="10" fillId="11" borderId="21" xfId="7" applyNumberFormat="1" applyFont="1" applyFill="1" applyBorder="1" applyAlignment="1">
      <alignment vertical="center" wrapText="1"/>
    </xf>
    <xf numFmtId="4" fontId="10" fillId="4" borderId="21" xfId="7" applyNumberFormat="1" applyFont="1" applyFill="1" applyBorder="1" applyAlignment="1">
      <alignment vertical="center" wrapText="1"/>
    </xf>
    <xf numFmtId="4" fontId="10" fillId="3" borderId="21" xfId="2" applyNumberFormat="1" applyFont="1" applyFill="1" applyBorder="1" applyAlignment="1">
      <alignment horizontal="right" vertical="top"/>
    </xf>
    <xf numFmtId="0" fontId="10" fillId="0" borderId="18" xfId="7" applyFont="1" applyBorder="1" applyAlignment="1">
      <alignment horizontal="center"/>
    </xf>
    <xf numFmtId="0" fontId="10" fillId="0" borderId="19" xfId="7" applyFont="1" applyBorder="1" applyAlignment="1">
      <alignment horizontal="center"/>
    </xf>
    <xf numFmtId="0" fontId="10" fillId="0" borderId="20" xfId="2" applyFont="1" applyBorder="1" applyAlignment="1">
      <alignment vertical="top"/>
    </xf>
    <xf numFmtId="4" fontId="10" fillId="11" borderId="21" xfId="2" applyNumberFormat="1" applyFont="1" applyFill="1" applyBorder="1" applyAlignment="1">
      <alignment horizontal="right" vertical="top"/>
    </xf>
    <xf numFmtId="4" fontId="10" fillId="4" borderId="21" xfId="2" applyNumberFormat="1" applyFont="1" applyFill="1" applyBorder="1" applyAlignment="1">
      <alignment horizontal="right" vertical="top"/>
    </xf>
    <xf numFmtId="4" fontId="10" fillId="3" borderId="14" xfId="2" applyNumberFormat="1" applyFont="1" applyFill="1" applyBorder="1" applyAlignment="1">
      <alignment horizontal="right" vertical="top"/>
    </xf>
    <xf numFmtId="0" fontId="10" fillId="0" borderId="38" xfId="7" applyFont="1" applyBorder="1" applyAlignment="1">
      <alignment horizontal="center"/>
    </xf>
    <xf numFmtId="0" fontId="10" fillId="0" borderId="13" xfId="7" applyFont="1" applyBorder="1" applyAlignment="1">
      <alignment horizontal="center"/>
    </xf>
    <xf numFmtId="0" fontId="10" fillId="0" borderId="12" xfId="2" applyFont="1" applyBorder="1" applyAlignment="1">
      <alignment vertical="top"/>
    </xf>
    <xf numFmtId="4" fontId="10" fillId="11" borderId="14" xfId="2" applyNumberFormat="1" applyFont="1" applyFill="1" applyBorder="1" applyAlignment="1">
      <alignment horizontal="right" vertical="top"/>
    </xf>
    <xf numFmtId="4" fontId="10" fillId="4" borderId="14" xfId="2" applyNumberFormat="1" applyFont="1" applyFill="1" applyBorder="1" applyAlignment="1">
      <alignment horizontal="right" vertical="top"/>
    </xf>
    <xf numFmtId="4" fontId="10" fillId="0" borderId="15" xfId="2" applyNumberFormat="1" applyFont="1" applyBorder="1" applyAlignment="1">
      <alignment horizontal="right" vertical="top"/>
    </xf>
    <xf numFmtId="0" fontId="8" fillId="0" borderId="0" xfId="7" applyFont="1" applyAlignment="1">
      <alignment vertical="center" wrapText="1"/>
    </xf>
    <xf numFmtId="0" fontId="8" fillId="0" borderId="0" xfId="2" applyFont="1" applyAlignment="1">
      <alignment vertical="center" wrapText="1"/>
    </xf>
    <xf numFmtId="4" fontId="35" fillId="3" borderId="4" xfId="2" applyNumberFormat="1" applyFont="1" applyFill="1" applyBorder="1" applyAlignment="1">
      <alignment vertical="center"/>
    </xf>
    <xf numFmtId="0" fontId="35" fillId="0" borderId="50" xfId="2" applyFont="1" applyBorder="1" applyAlignment="1">
      <alignment horizontal="center" vertical="center"/>
    </xf>
    <xf numFmtId="49" fontId="35" fillId="0" borderId="3" xfId="2" applyNumberFormat="1" applyFont="1" applyBorder="1" applyAlignment="1">
      <alignment horizontal="center" vertical="center"/>
    </xf>
    <xf numFmtId="0" fontId="35" fillId="0" borderId="2" xfId="2" applyFont="1" applyBorder="1" applyAlignment="1">
      <alignment vertical="center"/>
    </xf>
    <xf numFmtId="4" fontId="35" fillId="11" borderId="4" xfId="2" applyNumberFormat="1" applyFont="1" applyFill="1" applyBorder="1" applyAlignment="1">
      <alignment vertical="center"/>
    </xf>
    <xf numFmtId="4" fontId="35" fillId="4" borderId="4" xfId="2" applyNumberFormat="1" applyFont="1" applyFill="1" applyBorder="1" applyAlignment="1">
      <alignment vertical="center"/>
    </xf>
    <xf numFmtId="4" fontId="26" fillId="0" borderId="66" xfId="2" applyNumberFormat="1" applyFont="1" applyBorder="1" applyAlignment="1">
      <alignment vertical="center"/>
    </xf>
    <xf numFmtId="0" fontId="10" fillId="0" borderId="0" xfId="7" applyFont="1" applyAlignment="1">
      <alignment horizontal="right"/>
    </xf>
    <xf numFmtId="14" fontId="10" fillId="0" borderId="0" xfId="7" applyNumberFormat="1" applyFont="1" applyAlignment="1">
      <alignment horizontal="left"/>
    </xf>
    <xf numFmtId="0" fontId="2" fillId="0" borderId="0" xfId="5"/>
    <xf numFmtId="4" fontId="10" fillId="3" borderId="21" xfId="2" applyNumberFormat="1" applyFont="1" applyFill="1" applyBorder="1" applyAlignment="1">
      <alignment horizontal="right" vertical="top" wrapText="1"/>
    </xf>
    <xf numFmtId="4" fontId="10" fillId="3" borderId="49" xfId="2" applyNumberFormat="1" applyFont="1" applyFill="1" applyBorder="1" applyAlignment="1">
      <alignment horizontal="right" vertical="top" wrapText="1"/>
    </xf>
    <xf numFmtId="0" fontId="8" fillId="0" borderId="64" xfId="7" applyFont="1" applyBorder="1" applyAlignment="1">
      <alignment horizontal="center" vertical="center" wrapText="1"/>
    </xf>
    <xf numFmtId="0" fontId="8" fillId="0" borderId="73" xfId="7" applyFont="1" applyBorder="1" applyAlignment="1">
      <alignment horizontal="center" vertical="center" wrapText="1"/>
    </xf>
    <xf numFmtId="0" fontId="5" fillId="0" borderId="90" xfId="2" applyFont="1" applyBorder="1" applyAlignment="1">
      <alignment horizontal="center" vertical="center"/>
    </xf>
    <xf numFmtId="4" fontId="10" fillId="3" borderId="21" xfId="7" applyNumberFormat="1" applyFont="1" applyFill="1" applyBorder="1"/>
    <xf numFmtId="4" fontId="10" fillId="3" borderId="31" xfId="7" applyNumberFormat="1" applyFont="1" applyFill="1" applyBorder="1"/>
    <xf numFmtId="4" fontId="10" fillId="0" borderId="102" xfId="2" applyNumberFormat="1" applyFont="1" applyBorder="1" applyAlignment="1">
      <alignment horizontal="center" vertical="center" wrapText="1"/>
    </xf>
    <xf numFmtId="0" fontId="33" fillId="0" borderId="105" xfId="2" applyFont="1" applyBorder="1" applyAlignment="1">
      <alignment horizontal="center" vertical="center" wrapText="1"/>
    </xf>
    <xf numFmtId="49" fontId="8" fillId="0" borderId="0" xfId="14" applyNumberFormat="1" applyFont="1" applyAlignment="1">
      <alignment horizontal="center" vertical="center" wrapText="1"/>
    </xf>
    <xf numFmtId="4" fontId="10" fillId="0" borderId="9" xfId="2" applyNumberFormat="1" applyFont="1" applyBorder="1" applyAlignment="1">
      <alignment horizontal="center" vertical="center" wrapText="1"/>
    </xf>
    <xf numFmtId="4" fontId="10" fillId="0" borderId="26" xfId="2" applyNumberFormat="1" applyFont="1" applyBorder="1" applyAlignment="1">
      <alignment horizontal="center" vertical="center" wrapText="1"/>
    </xf>
    <xf numFmtId="4" fontId="10" fillId="0" borderId="35" xfId="2" applyNumberFormat="1" applyFont="1" applyBorder="1" applyAlignment="1">
      <alignment horizontal="center" vertical="center" wrapText="1"/>
    </xf>
    <xf numFmtId="4" fontId="10" fillId="0" borderId="49" xfId="2" applyNumberFormat="1" applyFont="1" applyBorder="1" applyAlignment="1">
      <alignment horizontal="center" vertical="center" wrapText="1"/>
    </xf>
    <xf numFmtId="0" fontId="10" fillId="0" borderId="20" xfId="2" applyFont="1" applyBorder="1" applyAlignment="1">
      <alignment vertical="center" wrapText="1"/>
    </xf>
    <xf numFmtId="4" fontId="2" fillId="0" borderId="0" xfId="2" applyNumberFormat="1"/>
    <xf numFmtId="4" fontId="2" fillId="0" borderId="0" xfId="2" applyNumberFormat="1" applyAlignment="1">
      <alignment vertical="center" wrapText="1"/>
    </xf>
    <xf numFmtId="4" fontId="2" fillId="0" borderId="0" xfId="7" applyNumberFormat="1" applyAlignment="1">
      <alignment vertical="center" wrapText="1"/>
    </xf>
    <xf numFmtId="49" fontId="10" fillId="0" borderId="0" xfId="2" applyNumberFormat="1" applyFont="1" applyAlignment="1">
      <alignment horizontal="center" vertical="center" wrapText="1"/>
    </xf>
    <xf numFmtId="0" fontId="13" fillId="0" borderId="0" xfId="1" applyFont="1" applyAlignment="1">
      <alignment horizontal="left" vertical="center" wrapText="1"/>
    </xf>
    <xf numFmtId="4" fontId="39" fillId="0" borderId="1" xfId="2" applyNumberFormat="1" applyFont="1" applyBorder="1" applyAlignment="1">
      <alignment vertical="center" wrapText="1"/>
    </xf>
    <xf numFmtId="0" fontId="39" fillId="0" borderId="1" xfId="2" applyFont="1" applyBorder="1" applyAlignment="1">
      <alignment horizontal="center" vertical="center" wrapText="1"/>
    </xf>
    <xf numFmtId="4" fontId="39" fillId="0" borderId="4" xfId="2" applyNumberFormat="1" applyFont="1" applyBorder="1" applyAlignment="1">
      <alignment vertical="center" wrapText="1"/>
    </xf>
    <xf numFmtId="0" fontId="39" fillId="0" borderId="5" xfId="7" applyFont="1" applyBorder="1" applyAlignment="1">
      <alignment horizontal="center" vertical="center"/>
    </xf>
    <xf numFmtId="0" fontId="35" fillId="0" borderId="108" xfId="2" applyFont="1" applyBorder="1" applyAlignment="1">
      <alignment horizontal="center"/>
    </xf>
    <xf numFmtId="49" fontId="35" fillId="0" borderId="109" xfId="2" applyNumberFormat="1" applyFont="1" applyBorder="1" applyAlignment="1">
      <alignment horizontal="center"/>
    </xf>
    <xf numFmtId="0" fontId="35" fillId="0" borderId="110" xfId="2" applyFont="1" applyBorder="1" applyAlignment="1">
      <alignment vertical="center" wrapText="1"/>
    </xf>
    <xf numFmtId="4" fontId="35" fillId="11" borderId="9" xfId="7" applyNumberFormat="1" applyFont="1" applyFill="1" applyBorder="1"/>
    <xf numFmtId="4" fontId="35" fillId="4" borderId="9" xfId="7" applyNumberFormat="1" applyFont="1" applyFill="1" applyBorder="1"/>
    <xf numFmtId="4" fontId="10" fillId="0" borderId="111" xfId="2" applyNumberFormat="1" applyFont="1" applyBorder="1" applyAlignment="1">
      <alignment horizontal="center" vertical="center" wrapText="1"/>
    </xf>
    <xf numFmtId="4" fontId="10" fillId="3" borderId="54" xfId="7" applyNumberFormat="1" applyFont="1" applyFill="1" applyBorder="1" applyAlignment="1">
      <alignment vertical="center"/>
    </xf>
    <xf numFmtId="0" fontId="10" fillId="0" borderId="112" xfId="2" applyFont="1" applyBorder="1" applyAlignment="1">
      <alignment horizontal="center" vertical="center"/>
    </xf>
    <xf numFmtId="49" fontId="10" fillId="0" borderId="113" xfId="2" applyNumberFormat="1" applyFont="1" applyBorder="1" applyAlignment="1">
      <alignment horizontal="center" vertical="center"/>
    </xf>
    <xf numFmtId="0" fontId="10" fillId="0" borderId="60" xfId="2" applyFont="1" applyBorder="1" applyAlignment="1">
      <alignment vertical="center" wrapText="1"/>
    </xf>
    <xf numFmtId="4" fontId="10" fillId="11" borderId="21" xfId="7" applyNumberFormat="1" applyFont="1" applyFill="1" applyBorder="1" applyAlignment="1">
      <alignment vertical="center"/>
    </xf>
    <xf numFmtId="4" fontId="10" fillId="4" borderId="21" xfId="7" applyNumberFormat="1" applyFont="1" applyFill="1" applyBorder="1" applyAlignment="1">
      <alignment vertical="center"/>
    </xf>
    <xf numFmtId="4" fontId="10" fillId="0" borderId="22" xfId="7" applyNumberFormat="1" applyFont="1" applyBorder="1" applyAlignment="1">
      <alignment horizontal="left" vertical="center" wrapText="1"/>
    </xf>
    <xf numFmtId="0" fontId="1" fillId="0" borderId="0" xfId="15"/>
    <xf numFmtId="2" fontId="10" fillId="0" borderId="0" xfId="2" applyNumberFormat="1" applyFont="1" applyAlignment="1">
      <alignment horizontal="right" vertical="center"/>
    </xf>
    <xf numFmtId="0" fontId="35" fillId="0" borderId="114" xfId="2" applyFont="1" applyBorder="1" applyAlignment="1">
      <alignment horizontal="center" vertical="center"/>
    </xf>
    <xf numFmtId="49" fontId="35" fillId="0" borderId="115" xfId="2" applyNumberFormat="1" applyFont="1" applyBorder="1" applyAlignment="1">
      <alignment horizontal="center" vertical="center"/>
    </xf>
    <xf numFmtId="0" fontId="35" fillId="0" borderId="59" xfId="2" applyFont="1" applyBorder="1" applyAlignment="1">
      <alignment vertical="center" wrapText="1"/>
    </xf>
    <xf numFmtId="4" fontId="35" fillId="11" borderId="31" xfId="7" applyNumberFormat="1" applyFont="1" applyFill="1" applyBorder="1" applyAlignment="1">
      <alignment vertical="center"/>
    </xf>
    <xf numFmtId="4" fontId="35" fillId="4" borderId="31" xfId="7" applyNumberFormat="1" applyFont="1" applyFill="1" applyBorder="1" applyAlignment="1">
      <alignment vertical="center"/>
    </xf>
    <xf numFmtId="4" fontId="10" fillId="0" borderId="32" xfId="7" applyNumberFormat="1" applyFont="1" applyBorder="1" applyAlignment="1">
      <alignment horizontal="center" vertical="center" wrapText="1"/>
    </xf>
    <xf numFmtId="0" fontId="10" fillId="0" borderId="83" xfId="2" applyFont="1" applyBorder="1" applyAlignment="1">
      <alignment horizontal="center" vertical="center"/>
    </xf>
    <xf numFmtId="49" fontId="10" fillId="0" borderId="84" xfId="2" applyNumberFormat="1" applyFont="1" applyBorder="1" applyAlignment="1">
      <alignment horizontal="center" vertical="center"/>
    </xf>
    <xf numFmtId="0" fontId="10" fillId="0" borderId="85" xfId="2" applyFont="1" applyBorder="1" applyAlignment="1">
      <alignment vertical="center" wrapText="1"/>
    </xf>
    <xf numFmtId="2" fontId="10" fillId="0" borderId="0" xfId="7" applyNumberFormat="1" applyFont="1" applyAlignment="1">
      <alignment horizontal="right" vertical="center"/>
    </xf>
    <xf numFmtId="4" fontId="10" fillId="0" borderId="116" xfId="2" applyNumberFormat="1" applyFont="1" applyBorder="1" applyAlignment="1">
      <alignment horizontal="center" vertical="center" wrapText="1"/>
    </xf>
    <xf numFmtId="0" fontId="10" fillId="0" borderId="22" xfId="7" applyFont="1" applyBorder="1" applyAlignment="1">
      <alignment vertical="center" wrapText="1"/>
    </xf>
    <xf numFmtId="4" fontId="10" fillId="0" borderId="22" xfId="2" applyNumberFormat="1" applyFont="1" applyBorder="1" applyAlignment="1">
      <alignment vertical="center" wrapText="1"/>
    </xf>
    <xf numFmtId="4" fontId="10" fillId="0" borderId="116" xfId="2" applyNumberFormat="1" applyFont="1" applyBorder="1" applyAlignment="1">
      <alignment horizontal="left" vertical="center" wrapText="1"/>
    </xf>
    <xf numFmtId="0" fontId="10" fillId="0" borderId="22" xfId="7" applyFont="1" applyBorder="1" applyAlignment="1">
      <alignment horizontal="left" vertical="center" wrapText="1"/>
    </xf>
    <xf numFmtId="0" fontId="10" fillId="0" borderId="22" xfId="2" applyFont="1" applyBorder="1" applyAlignment="1">
      <alignment horizontal="left" vertical="center" wrapText="1"/>
    </xf>
    <xf numFmtId="0" fontId="10" fillId="0" borderId="42" xfId="2" applyFont="1" applyBorder="1" applyAlignment="1">
      <alignment vertical="center" wrapText="1"/>
    </xf>
    <xf numFmtId="4" fontId="10" fillId="0" borderId="32" xfId="2" applyNumberFormat="1" applyFont="1" applyBorder="1" applyAlignment="1">
      <alignment horizontal="left" vertical="center" wrapText="1"/>
    </xf>
    <xf numFmtId="0" fontId="10" fillId="0" borderId="117" xfId="2" applyFont="1" applyBorder="1" applyAlignment="1">
      <alignment horizontal="center" vertical="center"/>
    </xf>
    <xf numFmtId="49" fontId="10" fillId="0" borderId="118" xfId="2" applyNumberFormat="1" applyFont="1" applyBorder="1" applyAlignment="1">
      <alignment horizontal="center" vertical="center"/>
    </xf>
    <xf numFmtId="4" fontId="10" fillId="0" borderId="22" xfId="2" applyNumberFormat="1" applyFont="1" applyBorder="1" applyAlignment="1">
      <alignment horizontal="left" vertical="center" wrapText="1"/>
    </xf>
    <xf numFmtId="0" fontId="10" fillId="0" borderId="0" xfId="7" applyFont="1" applyAlignment="1">
      <alignment horizontal="center" vertical="center"/>
    </xf>
    <xf numFmtId="4" fontId="10" fillId="11" borderId="31" xfId="7" applyNumberFormat="1" applyFont="1" applyFill="1" applyBorder="1" applyAlignment="1">
      <alignment vertical="center"/>
    </xf>
    <xf numFmtId="4" fontId="27" fillId="0" borderId="19" xfId="7" applyNumberFormat="1" applyFont="1" applyBorder="1" applyAlignment="1">
      <alignment horizontal="center" vertical="center"/>
    </xf>
    <xf numFmtId="4" fontId="27" fillId="0" borderId="20" xfId="7" applyNumberFormat="1" applyFont="1" applyBorder="1" applyAlignment="1">
      <alignment vertical="center"/>
    </xf>
    <xf numFmtId="4" fontId="27" fillId="11" borderId="21" xfId="7" applyNumberFormat="1" applyFont="1" applyFill="1" applyBorder="1" applyAlignment="1">
      <alignment vertical="center"/>
    </xf>
    <xf numFmtId="4" fontId="27" fillId="4" borderId="21" xfId="7" applyNumberFormat="1" applyFont="1" applyFill="1" applyBorder="1" applyAlignment="1">
      <alignment vertical="center"/>
    </xf>
    <xf numFmtId="4" fontId="27" fillId="0" borderId="22" xfId="2" applyNumberFormat="1" applyFont="1" applyBorder="1" applyAlignment="1">
      <alignment horizontal="left" vertical="center" wrapText="1"/>
    </xf>
    <xf numFmtId="0" fontId="35" fillId="0" borderId="54" xfId="2" applyFont="1" applyBorder="1" applyAlignment="1">
      <alignment horizontal="center" vertical="center"/>
    </xf>
    <xf numFmtId="49" fontId="10" fillId="0" borderId="19" xfId="2" applyNumberFormat="1" applyFont="1" applyBorder="1" applyAlignment="1">
      <alignment horizontal="center" vertical="center"/>
    </xf>
    <xf numFmtId="0" fontId="35" fillId="0" borderId="119" xfId="2" applyFont="1" applyBorder="1" applyAlignment="1">
      <alignment horizontal="center" vertical="center"/>
    </xf>
    <xf numFmtId="0" fontId="10" fillId="0" borderId="120" xfId="2" applyFont="1" applyBorder="1" applyAlignment="1">
      <alignment vertical="center" wrapText="1"/>
    </xf>
    <xf numFmtId="49" fontId="10" fillId="0" borderId="24" xfId="2" applyNumberFormat="1" applyFont="1" applyBorder="1" applyAlignment="1">
      <alignment horizontal="center" vertical="center"/>
    </xf>
    <xf numFmtId="4" fontId="35" fillId="0" borderId="0" xfId="7" applyNumberFormat="1" applyFont="1" applyAlignment="1">
      <alignment vertical="center"/>
    </xf>
    <xf numFmtId="0" fontId="35" fillId="0" borderId="0" xfId="2" applyFont="1" applyAlignment="1">
      <alignment horizontal="center" vertical="center"/>
    </xf>
    <xf numFmtId="0" fontId="35" fillId="0" borderId="0" xfId="2" applyFont="1" applyAlignment="1">
      <alignment vertical="center" wrapText="1"/>
    </xf>
    <xf numFmtId="4" fontId="10" fillId="0" borderId="0" xfId="2" applyNumberFormat="1" applyFont="1" applyAlignment="1">
      <alignment horizontal="left" vertical="center" wrapText="1"/>
    </xf>
    <xf numFmtId="4" fontId="44" fillId="0" borderId="4" xfId="2" applyNumberFormat="1" applyFont="1" applyBorder="1" applyAlignment="1">
      <alignment vertical="center" wrapText="1"/>
    </xf>
    <xf numFmtId="0" fontId="44" fillId="0" borderId="39" xfId="2" applyFont="1" applyBorder="1" applyAlignment="1">
      <alignment horizontal="center" vertical="center" wrapText="1"/>
    </xf>
    <xf numFmtId="0" fontId="44" fillId="0" borderId="3" xfId="2" applyFont="1" applyBorder="1" applyAlignment="1">
      <alignment horizontal="center" vertical="center" wrapText="1"/>
    </xf>
    <xf numFmtId="0" fontId="44" fillId="0" borderId="2" xfId="2" applyFont="1" applyBorder="1" applyAlignment="1">
      <alignment horizontal="center" vertical="center" wrapText="1"/>
    </xf>
    <xf numFmtId="4" fontId="44" fillId="0" borderId="1" xfId="2" applyNumberFormat="1" applyFont="1" applyBorder="1" applyAlignment="1">
      <alignment vertical="center" wrapText="1"/>
    </xf>
    <xf numFmtId="0" fontId="1" fillId="0" borderId="0" xfId="16"/>
    <xf numFmtId="49" fontId="35" fillId="0" borderId="122" xfId="2" applyNumberFormat="1" applyFont="1" applyBorder="1" applyAlignment="1">
      <alignment horizontal="center" vertical="center"/>
    </xf>
    <xf numFmtId="0" fontId="35" fillId="0" borderId="103" xfId="2" applyFont="1" applyBorder="1" applyAlignment="1">
      <alignment vertical="center" wrapText="1"/>
    </xf>
    <xf numFmtId="0" fontId="1" fillId="0" borderId="0" xfId="17"/>
    <xf numFmtId="0" fontId="10" fillId="0" borderId="18" xfId="7" applyFont="1" applyBorder="1" applyAlignment="1">
      <alignment horizontal="center" vertical="center"/>
    </xf>
    <xf numFmtId="0" fontId="45" fillId="0" borderId="19" xfId="16" applyFont="1" applyBorder="1" applyAlignment="1">
      <alignment vertical="center"/>
    </xf>
    <xf numFmtId="0" fontId="45" fillId="0" borderId="20" xfId="16" applyFont="1" applyBorder="1" applyAlignment="1">
      <alignment vertical="center"/>
    </xf>
    <xf numFmtId="49" fontId="10" fillId="0" borderId="0" xfId="7" applyNumberFormat="1" applyFont="1" applyAlignment="1">
      <alignment horizontal="left" vertical="center" wrapText="1"/>
    </xf>
    <xf numFmtId="0" fontId="10" fillId="0" borderId="18" xfId="2" applyFont="1" applyBorder="1" applyAlignment="1">
      <alignment horizontal="center" vertical="center"/>
    </xf>
    <xf numFmtId="0" fontId="10" fillId="0" borderId="37" xfId="7" applyFont="1" applyBorder="1" applyAlignment="1">
      <alignment horizontal="center" vertical="center"/>
    </xf>
    <xf numFmtId="0" fontId="1" fillId="0" borderId="0" xfId="16" applyAlignment="1">
      <alignment vertical="center"/>
    </xf>
    <xf numFmtId="0" fontId="45" fillId="0" borderId="0" xfId="16" applyFont="1" applyAlignment="1">
      <alignment vertical="center"/>
    </xf>
    <xf numFmtId="4" fontId="45" fillId="0" borderId="0" xfId="16" applyNumberFormat="1" applyFont="1" applyAlignment="1">
      <alignment vertical="center"/>
    </xf>
    <xf numFmtId="49" fontId="20" fillId="0" borderId="0" xfId="2" applyNumberFormat="1" applyFont="1" applyAlignment="1">
      <alignment horizontal="left" vertical="center"/>
    </xf>
    <xf numFmtId="0" fontId="10" fillId="0" borderId="0" xfId="2" applyFont="1" applyAlignment="1">
      <alignment horizontal="right" vertical="center" wrapText="1"/>
    </xf>
    <xf numFmtId="0" fontId="33" fillId="0" borderId="3" xfId="2" applyFont="1" applyBorder="1" applyAlignment="1">
      <alignment horizontal="center" vertical="center" wrapText="1"/>
    </xf>
    <xf numFmtId="164" fontId="10" fillId="0" borderId="0" xfId="7" applyNumberFormat="1" applyFont="1"/>
    <xf numFmtId="4" fontId="28" fillId="3" borderId="9" xfId="2" applyNumberFormat="1" applyFont="1" applyFill="1" applyBorder="1" applyAlignment="1">
      <alignment horizontal="right" vertical="center" wrapText="1"/>
    </xf>
    <xf numFmtId="4" fontId="28" fillId="11" borderId="9" xfId="2" applyNumberFormat="1" applyFont="1" applyFill="1" applyBorder="1" applyAlignment="1">
      <alignment horizontal="right" vertical="center" wrapText="1"/>
    </xf>
    <xf numFmtId="4" fontId="28" fillId="4" borderId="9" xfId="2" applyNumberFormat="1" applyFont="1" applyFill="1" applyBorder="1" applyAlignment="1">
      <alignment horizontal="right" vertical="center" wrapText="1"/>
    </xf>
    <xf numFmtId="164" fontId="28" fillId="0" borderId="0" xfId="2" applyNumberFormat="1" applyFont="1" applyAlignment="1">
      <alignment horizontal="right" vertical="center"/>
    </xf>
    <xf numFmtId="4" fontId="28" fillId="3" borderId="31" xfId="2" applyNumberFormat="1" applyFont="1" applyFill="1" applyBorder="1" applyAlignment="1">
      <alignment horizontal="right" vertical="center" wrapText="1"/>
    </xf>
    <xf numFmtId="49" fontId="10" fillId="0" borderId="52" xfId="2" applyNumberFormat="1" applyFont="1" applyBorder="1" applyAlignment="1">
      <alignment horizontal="center" vertical="center" wrapText="1"/>
    </xf>
    <xf numFmtId="49" fontId="10" fillId="0" borderId="30" xfId="2" applyNumberFormat="1" applyFont="1" applyBorder="1" applyAlignment="1">
      <alignment horizontal="right" vertical="center" wrapText="1"/>
    </xf>
    <xf numFmtId="0" fontId="10" fillId="0" borderId="30" xfId="2" applyFont="1" applyBorder="1" applyAlignment="1">
      <alignment vertical="center" wrapText="1"/>
    </xf>
    <xf numFmtId="4" fontId="28" fillId="11" borderId="31" xfId="2" applyNumberFormat="1" applyFont="1" applyFill="1" applyBorder="1" applyAlignment="1">
      <alignment horizontal="right" vertical="center" wrapText="1"/>
    </xf>
    <xf numFmtId="4" fontId="28" fillId="4" borderId="31" xfId="2" applyNumberFormat="1" applyFont="1" applyFill="1" applyBorder="1" applyAlignment="1">
      <alignment horizontal="right" vertical="center" wrapText="1"/>
    </xf>
    <xf numFmtId="0" fontId="10" fillId="0" borderId="32" xfId="7" applyFont="1" applyBorder="1" applyAlignment="1">
      <alignment horizontal="left" vertical="center" wrapText="1"/>
    </xf>
    <xf numFmtId="164" fontId="28" fillId="0" borderId="0" xfId="2" applyNumberFormat="1" applyFont="1" applyAlignment="1">
      <alignment vertical="center"/>
    </xf>
    <xf numFmtId="4" fontId="28" fillId="0" borderId="0" xfId="2" applyNumberFormat="1" applyFont="1" applyAlignment="1">
      <alignment horizontal="right" vertical="center" wrapText="1"/>
    </xf>
    <xf numFmtId="4" fontId="28" fillId="3" borderId="21" xfId="2" applyNumberFormat="1" applyFont="1" applyFill="1" applyBorder="1" applyAlignment="1">
      <alignment horizontal="right" vertical="center" wrapText="1"/>
    </xf>
    <xf numFmtId="49" fontId="10" fillId="0" borderId="123" xfId="2" applyNumberFormat="1" applyFont="1" applyBorder="1" applyAlignment="1">
      <alignment horizontal="center" vertical="center" wrapText="1"/>
    </xf>
    <xf numFmtId="49" fontId="10" fillId="0" borderId="19" xfId="2" applyNumberFormat="1" applyFont="1" applyBorder="1" applyAlignment="1">
      <alignment horizontal="right" vertical="center" wrapText="1"/>
    </xf>
    <xf numFmtId="0" fontId="46" fillId="0" borderId="20" xfId="2" applyFont="1" applyBorder="1" applyAlignment="1">
      <alignment vertical="center" wrapText="1"/>
    </xf>
    <xf numFmtId="4" fontId="28" fillId="11" borderId="21" xfId="2" applyNumberFormat="1" applyFont="1" applyFill="1" applyBorder="1" applyAlignment="1">
      <alignment horizontal="right" vertical="center" wrapText="1"/>
    </xf>
    <xf numFmtId="4" fontId="28" fillId="4" borderId="21" xfId="2" applyNumberFormat="1" applyFont="1" applyFill="1" applyBorder="1" applyAlignment="1">
      <alignment horizontal="right" vertical="center" wrapText="1"/>
    </xf>
    <xf numFmtId="4" fontId="10" fillId="0" borderId="22" xfId="18" applyNumberFormat="1" applyFont="1" applyBorder="1" applyAlignment="1">
      <alignment vertical="center" wrapText="1"/>
    </xf>
    <xf numFmtId="164" fontId="24" fillId="0" borderId="0" xfId="2" applyNumberFormat="1" applyFont="1" applyAlignment="1">
      <alignment horizontal="right" vertical="center"/>
    </xf>
    <xf numFmtId="4" fontId="24" fillId="3" borderId="21" xfId="2" applyNumberFormat="1" applyFont="1" applyFill="1" applyBorder="1" applyAlignment="1">
      <alignment horizontal="right" vertical="center" wrapText="1"/>
    </xf>
    <xf numFmtId="4" fontId="24" fillId="11" borderId="21" xfId="2" applyNumberFormat="1" applyFont="1" applyFill="1" applyBorder="1" applyAlignment="1">
      <alignment horizontal="right" vertical="center" wrapText="1"/>
    </xf>
    <xf numFmtId="4" fontId="24" fillId="4" borderId="21" xfId="2" applyNumberFormat="1" applyFont="1" applyFill="1" applyBorder="1" applyAlignment="1">
      <alignment horizontal="right" vertical="center" wrapText="1"/>
    </xf>
    <xf numFmtId="4" fontId="24" fillId="0" borderId="0" xfId="2" applyNumberFormat="1" applyFont="1" applyAlignment="1">
      <alignment horizontal="right" vertical="center" wrapText="1"/>
    </xf>
    <xf numFmtId="49" fontId="10" fillId="0" borderId="54" xfId="2" applyNumberFormat="1" applyFont="1" applyBorder="1" applyAlignment="1">
      <alignment horizontal="center" vertical="center" wrapText="1"/>
    </xf>
    <xf numFmtId="4" fontId="24" fillId="3" borderId="31" xfId="2" applyNumberFormat="1" applyFont="1" applyFill="1" applyBorder="1" applyAlignment="1">
      <alignment horizontal="right" vertical="center" wrapText="1"/>
    </xf>
    <xf numFmtId="0" fontId="24" fillId="0" borderId="30" xfId="2" applyFont="1" applyBorder="1" applyAlignment="1">
      <alignment vertical="center" wrapText="1"/>
    </xf>
    <xf numFmtId="4" fontId="24" fillId="11" borderId="31" xfId="2" applyNumberFormat="1" applyFont="1" applyFill="1" applyBorder="1" applyAlignment="1">
      <alignment horizontal="right" vertical="center" wrapText="1"/>
    </xf>
    <xf numFmtId="4" fontId="24" fillId="4" borderId="31" xfId="2" applyNumberFormat="1" applyFont="1" applyFill="1" applyBorder="1" applyAlignment="1">
      <alignment horizontal="right" vertical="center" wrapText="1"/>
    </xf>
    <xf numFmtId="4" fontId="10" fillId="0" borderId="32" xfId="18" applyNumberFormat="1" applyFont="1" applyBorder="1" applyAlignment="1">
      <alignment vertical="center" wrapText="1"/>
    </xf>
    <xf numFmtId="164" fontId="24" fillId="0" borderId="0" xfId="2" applyNumberFormat="1" applyFont="1" applyAlignment="1">
      <alignment vertical="center"/>
    </xf>
    <xf numFmtId="0" fontId="10" fillId="0" borderId="54" xfId="2" applyFont="1" applyBorder="1" applyAlignment="1">
      <alignment horizontal="center" vertical="center" wrapText="1"/>
    </xf>
    <xf numFmtId="49" fontId="10" fillId="0" borderId="19" xfId="12" applyNumberFormat="1" applyFont="1" applyBorder="1" applyAlignment="1">
      <alignment horizontal="right" vertical="center"/>
    </xf>
    <xf numFmtId="0" fontId="10" fillId="0" borderId="0" xfId="2" applyFont="1" applyAlignment="1">
      <alignment horizontal="center" vertical="center" wrapText="1"/>
    </xf>
    <xf numFmtId="49" fontId="10" fillId="0" borderId="0" xfId="12" applyNumberFormat="1" applyFont="1" applyAlignment="1">
      <alignment horizontal="right" vertical="center"/>
    </xf>
    <xf numFmtId="0" fontId="8" fillId="0" borderId="0" xfId="2" applyFont="1" applyAlignment="1">
      <alignment horizontal="right" wrapText="1"/>
    </xf>
    <xf numFmtId="0" fontId="39" fillId="0" borderId="16" xfId="13" applyFont="1" applyBorder="1" applyAlignment="1">
      <alignment horizontal="center" vertical="center"/>
    </xf>
    <xf numFmtId="49" fontId="39" fillId="0" borderId="3" xfId="12" applyNumberFormat="1" applyFont="1" applyBorder="1" applyAlignment="1">
      <alignment horizontal="center" vertical="center"/>
    </xf>
    <xf numFmtId="0" fontId="39" fillId="0" borderId="66" xfId="12" applyFont="1" applyBorder="1" applyAlignment="1">
      <alignment vertical="center"/>
    </xf>
    <xf numFmtId="4" fontId="48" fillId="4" borderId="4" xfId="12" applyNumberFormat="1" applyFont="1" applyFill="1" applyBorder="1" applyAlignment="1">
      <alignment horizontal="center" vertical="center"/>
    </xf>
    <xf numFmtId="49" fontId="10" fillId="0" borderId="29" xfId="12" applyNumberFormat="1" applyFont="1" applyBorder="1" applyAlignment="1">
      <alignment horizontal="right" vertical="center"/>
    </xf>
    <xf numFmtId="0" fontId="10" fillId="0" borderId="30" xfId="2" applyFont="1" applyBorder="1" applyAlignment="1">
      <alignment horizontal="left" vertical="center" wrapText="1"/>
    </xf>
    <xf numFmtId="167" fontId="24" fillId="11" borderId="21" xfId="2" applyNumberFormat="1" applyFont="1" applyFill="1" applyBorder="1" applyAlignment="1">
      <alignment horizontal="right" vertical="center" wrapText="1"/>
    </xf>
    <xf numFmtId="0" fontId="10" fillId="0" borderId="48" xfId="2" applyFont="1" applyBorder="1" applyAlignment="1">
      <alignment horizontal="center" vertical="center" wrapText="1"/>
    </xf>
    <xf numFmtId="49" fontId="10" fillId="0" borderId="42" xfId="2" applyNumberFormat="1" applyFont="1" applyBorder="1" applyAlignment="1">
      <alignment horizontal="center" vertical="center" wrapText="1"/>
    </xf>
    <xf numFmtId="0" fontId="24" fillId="0" borderId="20" xfId="2" applyFont="1" applyBorder="1" applyAlignment="1">
      <alignment horizontal="left" vertical="center" wrapText="1"/>
    </xf>
    <xf numFmtId="4" fontId="24" fillId="3" borderId="26" xfId="2" applyNumberFormat="1" applyFont="1" applyFill="1" applyBorder="1" applyAlignment="1">
      <alignment horizontal="right" vertical="center" wrapText="1"/>
    </xf>
    <xf numFmtId="0" fontId="10" fillId="0" borderId="43" xfId="2" applyFont="1" applyBorder="1" applyAlignment="1">
      <alignment horizontal="center" vertical="center" wrapText="1"/>
    </xf>
    <xf numFmtId="49" fontId="10" fillId="0" borderId="24" xfId="12" applyNumberFormat="1" applyFont="1" applyBorder="1" applyAlignment="1">
      <alignment horizontal="right" vertical="center"/>
    </xf>
    <xf numFmtId="4" fontId="28" fillId="4" borderId="26" xfId="2" applyNumberFormat="1" applyFont="1" applyFill="1" applyBorder="1" applyAlignment="1">
      <alignment horizontal="right" vertical="center" wrapText="1"/>
    </xf>
    <xf numFmtId="4" fontId="24" fillId="3" borderId="49" xfId="2" applyNumberFormat="1" applyFont="1" applyFill="1" applyBorder="1" applyAlignment="1">
      <alignment horizontal="right" vertical="center" wrapText="1"/>
    </xf>
    <xf numFmtId="49" fontId="10" fillId="0" borderId="57" xfId="12" applyNumberFormat="1" applyFont="1" applyBorder="1" applyAlignment="1">
      <alignment horizontal="right" vertical="center"/>
    </xf>
    <xf numFmtId="4" fontId="28" fillId="4" borderId="49" xfId="2" applyNumberFormat="1" applyFont="1" applyFill="1" applyBorder="1" applyAlignment="1">
      <alignment horizontal="right" vertical="center" wrapText="1"/>
    </xf>
    <xf numFmtId="0" fontId="20" fillId="0" borderId="0" xfId="4" applyFont="1" applyAlignment="1">
      <alignment vertical="center"/>
    </xf>
    <xf numFmtId="0" fontId="2" fillId="0" borderId="0" xfId="2" applyAlignment="1">
      <alignment horizontal="center" vertical="center"/>
    </xf>
    <xf numFmtId="0" fontId="4" fillId="0" borderId="0" xfId="2" applyFont="1" applyAlignment="1">
      <alignment vertical="center"/>
    </xf>
    <xf numFmtId="0" fontId="8" fillId="0" borderId="0" xfId="2" applyFont="1" applyAlignment="1">
      <alignment horizontal="right" vertical="center"/>
    </xf>
    <xf numFmtId="4" fontId="39" fillId="0" borderId="4" xfId="7" applyNumberFormat="1" applyFont="1" applyBorder="1" applyAlignment="1">
      <alignment horizontal="right" vertical="center" wrapText="1"/>
    </xf>
    <xf numFmtId="0" fontId="39" fillId="0" borderId="16" xfId="2" applyFont="1" applyBorder="1" applyAlignment="1">
      <alignment horizontal="right" vertical="center" wrapText="1"/>
    </xf>
    <xf numFmtId="0" fontId="10" fillId="0" borderId="0" xfId="7" applyFont="1" applyAlignment="1">
      <alignment horizontal="right" vertical="center"/>
    </xf>
    <xf numFmtId="4" fontId="10" fillId="0" borderId="0" xfId="7" applyNumberFormat="1" applyFont="1" applyAlignment="1">
      <alignment horizontal="right" vertical="center"/>
    </xf>
    <xf numFmtId="4" fontId="35" fillId="3" borderId="9" xfId="7" applyNumberFormat="1" applyFont="1" applyFill="1" applyBorder="1" applyAlignment="1">
      <alignment vertical="center" wrapText="1"/>
    </xf>
    <xf numFmtId="0" fontId="35" fillId="0" borderId="28" xfId="2" applyFont="1" applyBorder="1" applyAlignment="1">
      <alignment horizontal="center" vertical="center" wrapText="1"/>
    </xf>
    <xf numFmtId="0" fontId="35" fillId="0" borderId="29" xfId="2" applyFont="1" applyBorder="1" applyAlignment="1">
      <alignment horizontal="center" vertical="center" wrapText="1"/>
    </xf>
    <xf numFmtId="0" fontId="35" fillId="0" borderId="97" xfId="7" applyFont="1" applyBorder="1" applyAlignment="1">
      <alignment horizontal="left" vertical="center" wrapText="1"/>
    </xf>
    <xf numFmtId="4" fontId="35" fillId="11" borderId="9" xfId="7" applyNumberFormat="1" applyFont="1" applyFill="1" applyBorder="1" applyAlignment="1">
      <alignment vertical="center" wrapText="1"/>
    </xf>
    <xf numFmtId="4" fontId="35" fillId="4" borderId="52" xfId="7" applyNumberFormat="1" applyFont="1" applyFill="1" applyBorder="1" applyAlignment="1">
      <alignment vertical="center" wrapText="1"/>
    </xf>
    <xf numFmtId="4" fontId="10" fillId="0" borderId="31" xfId="7" applyNumberFormat="1" applyFont="1" applyBorder="1" applyAlignment="1">
      <alignment horizontal="center" vertical="center" wrapText="1"/>
    </xf>
    <xf numFmtId="0" fontId="10" fillId="0" borderId="95" xfId="2" applyFont="1" applyBorder="1" applyAlignment="1">
      <alignment vertical="center" wrapText="1"/>
    </xf>
    <xf numFmtId="4" fontId="10" fillId="4" borderId="54" xfId="7" applyNumberFormat="1" applyFont="1" applyFill="1" applyBorder="1" applyAlignment="1">
      <alignment vertical="center" wrapText="1"/>
    </xf>
    <xf numFmtId="0" fontId="10" fillId="0" borderId="21" xfId="7" applyFont="1" applyBorder="1" applyAlignment="1">
      <alignment vertical="center" wrapText="1"/>
    </xf>
    <xf numFmtId="4" fontId="10" fillId="3" borderId="21" xfId="7" applyNumberFormat="1" applyFont="1" applyFill="1" applyBorder="1" applyAlignment="1">
      <alignment vertical="center"/>
    </xf>
    <xf numFmtId="49" fontId="10" fillId="0" borderId="19" xfId="7" applyNumberFormat="1" applyFont="1" applyBorder="1" applyAlignment="1">
      <alignment horizontal="center" vertical="center"/>
    </xf>
    <xf numFmtId="0" fontId="10" fillId="0" borderId="21" xfId="7" applyFont="1" applyBorder="1" applyAlignment="1">
      <alignment vertical="center"/>
    </xf>
    <xf numFmtId="49" fontId="10" fillId="0" borderId="19" xfId="7" applyNumberFormat="1" applyFont="1" applyBorder="1" applyAlignment="1">
      <alignment horizontal="center"/>
    </xf>
    <xf numFmtId="0" fontId="10" fillId="0" borderId="21" xfId="7" applyFont="1" applyBorder="1" applyAlignment="1">
      <alignment horizontal="center"/>
    </xf>
    <xf numFmtId="4" fontId="10" fillId="11" borderId="49" xfId="2" applyNumberFormat="1" applyFont="1" applyFill="1" applyBorder="1" applyAlignment="1">
      <alignment horizontal="right" vertical="center" wrapText="1"/>
    </xf>
    <xf numFmtId="0" fontId="10" fillId="0" borderId="49" xfId="7" applyFont="1" applyBorder="1" applyAlignment="1">
      <alignment horizontal="center"/>
    </xf>
    <xf numFmtId="4" fontId="35" fillId="3" borderId="9" xfId="7" applyNumberFormat="1" applyFont="1" applyFill="1" applyBorder="1"/>
    <xf numFmtId="4" fontId="35" fillId="3" borderId="31" xfId="7" applyNumberFormat="1" applyFont="1" applyFill="1" applyBorder="1" applyAlignment="1">
      <alignment vertical="center"/>
    </xf>
    <xf numFmtId="4" fontId="10" fillId="3" borderId="31" xfId="7" applyNumberFormat="1" applyFont="1" applyFill="1" applyBorder="1" applyAlignment="1">
      <alignment vertical="center"/>
    </xf>
    <xf numFmtId="4" fontId="27" fillId="3" borderId="21" xfId="7" applyNumberFormat="1" applyFont="1" applyFill="1" applyBorder="1" applyAlignment="1">
      <alignment vertical="center"/>
    </xf>
    <xf numFmtId="4" fontId="24" fillId="11" borderId="26" xfId="2" applyNumberFormat="1" applyFont="1" applyFill="1" applyBorder="1" applyAlignment="1">
      <alignment horizontal="right" vertical="center" wrapText="1"/>
    </xf>
    <xf numFmtId="167" fontId="24" fillId="3" borderId="21" xfId="2" applyNumberFormat="1" applyFont="1" applyFill="1" applyBorder="1" applyAlignment="1">
      <alignment horizontal="right" vertical="center" wrapText="1"/>
    </xf>
    <xf numFmtId="0" fontId="10" fillId="0" borderId="53" xfId="2" applyFont="1" applyBorder="1" applyAlignment="1">
      <alignment horizontal="center" vertical="center" wrapText="1"/>
    </xf>
    <xf numFmtId="4" fontId="28" fillId="11" borderId="49" xfId="2" applyNumberFormat="1" applyFont="1" applyFill="1" applyBorder="1" applyAlignment="1">
      <alignment horizontal="right" vertical="center" wrapText="1"/>
    </xf>
    <xf numFmtId="49" fontId="10" fillId="0" borderId="19" xfId="11" applyNumberFormat="1" applyFont="1" applyBorder="1" applyAlignment="1">
      <alignment horizontal="right" vertical="center"/>
    </xf>
    <xf numFmtId="4" fontId="10" fillId="0" borderId="0" xfId="7" applyNumberFormat="1" applyFont="1" applyAlignment="1">
      <alignment horizontal="right" vertical="center" wrapText="1"/>
    </xf>
    <xf numFmtId="49" fontId="10" fillId="0" borderId="54" xfId="12" applyNumberFormat="1" applyFont="1" applyBorder="1" applyAlignment="1">
      <alignment horizontal="center"/>
    </xf>
    <xf numFmtId="4" fontId="10" fillId="0" borderId="0" xfId="1" applyNumberFormat="1" applyFont="1" applyAlignment="1">
      <alignment horizontal="right" vertical="center" wrapText="1"/>
    </xf>
    <xf numFmtId="4" fontId="28" fillId="0" borderId="0" xfId="7" applyNumberFormat="1" applyFont="1" applyAlignment="1">
      <alignment horizontal="right" vertical="center" wrapText="1"/>
    </xf>
    <xf numFmtId="0" fontId="34" fillId="0" borderId="0" xfId="7" applyFont="1" applyAlignment="1">
      <alignment vertical="center"/>
    </xf>
    <xf numFmtId="4" fontId="23" fillId="0" borderId="0" xfId="6" applyNumberFormat="1" applyFont="1"/>
    <xf numFmtId="4" fontId="49" fillId="0" borderId="0" xfId="2" applyNumberFormat="1" applyFont="1" applyAlignment="1">
      <alignment horizontal="right"/>
    </xf>
    <xf numFmtId="4" fontId="50" fillId="0" borderId="0" xfId="2" applyNumberFormat="1" applyFont="1" applyAlignment="1">
      <alignment horizontal="right"/>
    </xf>
    <xf numFmtId="49" fontId="32" fillId="0" borderId="0" xfId="2" applyNumberFormat="1" applyFont="1" applyAlignment="1">
      <alignment horizontal="center" vertical="center" wrapText="1"/>
    </xf>
    <xf numFmtId="0" fontId="2" fillId="0" borderId="0" xfId="2" applyAlignment="1">
      <alignment vertical="center"/>
    </xf>
    <xf numFmtId="4" fontId="10" fillId="0" borderId="66" xfId="7" applyNumberFormat="1" applyFont="1" applyBorder="1" applyAlignment="1">
      <alignment horizontal="center" vertical="center" wrapText="1"/>
    </xf>
    <xf numFmtId="0" fontId="35" fillId="0" borderId="125" xfId="2" applyFont="1" applyBorder="1" applyAlignment="1">
      <alignment horizontal="center"/>
    </xf>
    <xf numFmtId="49" fontId="35" fillId="0" borderId="115" xfId="2" applyNumberFormat="1" applyFont="1" applyBorder="1" applyAlignment="1">
      <alignment horizontal="center"/>
    </xf>
    <xf numFmtId="0" fontId="35" fillId="0" borderId="126" xfId="2" applyFont="1" applyBorder="1"/>
    <xf numFmtId="4" fontId="10" fillId="0" borderId="94" xfId="7" applyNumberFormat="1" applyFont="1" applyBorder="1" applyAlignment="1">
      <alignment horizontal="center" vertical="center" wrapText="1"/>
    </xf>
    <xf numFmtId="0" fontId="10" fillId="0" borderId="125" xfId="2" applyFont="1" applyBorder="1" applyAlignment="1">
      <alignment horizontal="center"/>
    </xf>
    <xf numFmtId="49" fontId="10" fillId="0" borderId="115" xfId="2" applyNumberFormat="1" applyFont="1" applyBorder="1" applyAlignment="1">
      <alignment horizontal="center"/>
    </xf>
    <xf numFmtId="0" fontId="10" fillId="0" borderId="59" xfId="2" applyFont="1" applyBorder="1"/>
    <xf numFmtId="4" fontId="10" fillId="4" borderId="31" xfId="7" applyNumberFormat="1" applyFont="1" applyFill="1" applyBorder="1"/>
    <xf numFmtId="4" fontId="10" fillId="4" borderId="21" xfId="7" applyNumberFormat="1" applyFont="1" applyFill="1" applyBorder="1"/>
    <xf numFmtId="4" fontId="10" fillId="3" borderId="35" xfId="7" applyNumberFormat="1" applyFont="1" applyFill="1" applyBorder="1"/>
    <xf numFmtId="4" fontId="10" fillId="11" borderId="35" xfId="7" applyNumberFormat="1" applyFont="1" applyFill="1" applyBorder="1"/>
    <xf numFmtId="4" fontId="10" fillId="4" borderId="35" xfId="7" applyNumberFormat="1" applyFont="1" applyFill="1" applyBorder="1"/>
    <xf numFmtId="4" fontId="10" fillId="3" borderId="127" xfId="7" applyNumberFormat="1" applyFont="1" applyFill="1" applyBorder="1"/>
    <xf numFmtId="4" fontId="10" fillId="11" borderId="127" xfId="7" applyNumberFormat="1" applyFont="1" applyFill="1" applyBorder="1"/>
    <xf numFmtId="4" fontId="10" fillId="4" borderId="127" xfId="7" applyNumberFormat="1" applyFont="1" applyFill="1" applyBorder="1"/>
    <xf numFmtId="4" fontId="10" fillId="3" borderId="86" xfId="7" applyNumberFormat="1" applyFont="1" applyFill="1" applyBorder="1"/>
    <xf numFmtId="0" fontId="10" fillId="0" borderId="128" xfId="2" applyFont="1" applyBorder="1" applyAlignment="1">
      <alignment horizontal="center"/>
    </xf>
    <xf numFmtId="49" fontId="10" fillId="0" borderId="88" xfId="2" applyNumberFormat="1" applyFont="1" applyBorder="1" applyAlignment="1">
      <alignment horizontal="center"/>
    </xf>
    <xf numFmtId="0" fontId="10" fillId="0" borderId="89" xfId="2" applyFont="1" applyBorder="1"/>
    <xf numFmtId="4" fontId="10" fillId="11" borderId="86" xfId="7" applyNumberFormat="1" applyFont="1" applyFill="1" applyBorder="1"/>
    <xf numFmtId="4" fontId="10" fillId="4" borderId="86" xfId="7" applyNumberFormat="1" applyFont="1" applyFill="1" applyBorder="1"/>
    <xf numFmtId="0" fontId="10" fillId="0" borderId="0" xfId="2" applyFont="1" applyAlignment="1">
      <alignment horizontal="center"/>
    </xf>
    <xf numFmtId="49" fontId="10" fillId="0" borderId="0" xfId="2" applyNumberFormat="1" applyFont="1" applyAlignment="1">
      <alignment horizontal="center"/>
    </xf>
    <xf numFmtId="0" fontId="4" fillId="0" borderId="0" xfId="2" applyFont="1" applyAlignment="1">
      <alignment horizontal="center" vertical="center" wrapText="1"/>
    </xf>
    <xf numFmtId="4" fontId="10" fillId="3" borderId="9" xfId="2" applyNumberFormat="1" applyFont="1" applyFill="1" applyBorder="1" applyAlignment="1">
      <alignment vertical="center"/>
    </xf>
    <xf numFmtId="0" fontId="10" fillId="0" borderId="6" xfId="7" applyFont="1" applyBorder="1" applyAlignment="1">
      <alignment horizontal="center" vertical="center"/>
    </xf>
    <xf numFmtId="49" fontId="10" fillId="0" borderId="8" xfId="2" applyNumberFormat="1" applyFont="1" applyBorder="1" applyAlignment="1">
      <alignment horizontal="center" vertical="center"/>
    </xf>
    <xf numFmtId="0" fontId="10" fillId="0" borderId="40" xfId="2" applyFont="1" applyBorder="1" applyAlignment="1">
      <alignment vertical="center"/>
    </xf>
    <xf numFmtId="4" fontId="10" fillId="11" borderId="9" xfId="2" applyNumberFormat="1" applyFont="1" applyFill="1" applyBorder="1" applyAlignment="1">
      <alignment vertical="center"/>
    </xf>
    <xf numFmtId="4" fontId="10" fillId="4" borderId="9" xfId="2" applyNumberFormat="1" applyFont="1" applyFill="1" applyBorder="1" applyAlignment="1">
      <alignment vertical="center"/>
    </xf>
    <xf numFmtId="4" fontId="10" fillId="0" borderId="9" xfId="2" applyNumberFormat="1" applyFont="1" applyBorder="1" applyAlignment="1">
      <alignment vertical="center"/>
    </xf>
    <xf numFmtId="4" fontId="10" fillId="3" borderId="21" xfId="2" applyNumberFormat="1" applyFont="1" applyFill="1" applyBorder="1" applyAlignment="1">
      <alignment vertical="center" wrapText="1"/>
    </xf>
    <xf numFmtId="0" fontId="10" fillId="0" borderId="54" xfId="7" applyFont="1" applyBorder="1" applyAlignment="1">
      <alignment horizontal="center" vertical="center" wrapText="1"/>
    </xf>
    <xf numFmtId="4" fontId="10" fillId="11" borderId="21" xfId="2" applyNumberFormat="1" applyFont="1" applyFill="1" applyBorder="1" applyAlignment="1">
      <alignment vertical="center" wrapText="1"/>
    </xf>
    <xf numFmtId="4" fontId="10" fillId="4" borderId="21" xfId="2" applyNumberFormat="1" applyFont="1" applyFill="1" applyBorder="1" applyAlignment="1">
      <alignment vertical="center" wrapText="1"/>
    </xf>
    <xf numFmtId="4" fontId="10" fillId="0" borderId="21" xfId="2" applyNumberFormat="1" applyFont="1" applyBorder="1" applyAlignment="1">
      <alignment vertical="center" wrapText="1"/>
    </xf>
    <xf numFmtId="4" fontId="10" fillId="3" borderId="49" xfId="2" applyNumberFormat="1" applyFont="1" applyFill="1" applyBorder="1" applyAlignment="1">
      <alignment vertical="center" wrapText="1"/>
    </xf>
    <xf numFmtId="0" fontId="10" fillId="0" borderId="101" xfId="7" applyFont="1" applyBorder="1" applyAlignment="1">
      <alignment horizontal="center" vertical="center" wrapText="1"/>
    </xf>
    <xf numFmtId="49" fontId="10" fillId="0" borderId="57" xfId="2" applyNumberFormat="1" applyFont="1" applyBorder="1" applyAlignment="1">
      <alignment horizontal="center" vertical="center" wrapText="1"/>
    </xf>
    <xf numFmtId="0" fontId="10" fillId="0" borderId="129" xfId="2" applyFont="1" applyBorder="1" applyAlignment="1">
      <alignment vertical="center" wrapText="1"/>
    </xf>
    <xf numFmtId="4" fontId="10" fillId="11" borderId="49" xfId="2" applyNumberFormat="1" applyFont="1" applyFill="1" applyBorder="1" applyAlignment="1">
      <alignment vertical="center" wrapText="1"/>
    </xf>
    <xf numFmtId="4" fontId="10" fillId="4" borderId="49" xfId="2" applyNumberFormat="1" applyFont="1" applyFill="1" applyBorder="1" applyAlignment="1">
      <alignment vertical="center" wrapText="1"/>
    </xf>
    <xf numFmtId="4" fontId="10" fillId="0" borderId="49" xfId="2" applyNumberFormat="1" applyFont="1" applyBorder="1" applyAlignment="1">
      <alignment vertical="center" wrapText="1"/>
    </xf>
    <xf numFmtId="0" fontId="3" fillId="0" borderId="0" xfId="7" applyFont="1" applyAlignment="1">
      <alignment horizontal="center"/>
    </xf>
    <xf numFmtId="0" fontId="5" fillId="0" borderId="65" xfId="2" applyFont="1" applyBorder="1" applyAlignment="1">
      <alignment horizontal="center" vertical="center"/>
    </xf>
    <xf numFmtId="4" fontId="33" fillId="0" borderId="66" xfId="2" applyNumberFormat="1" applyFont="1" applyBorder="1" applyAlignment="1">
      <alignment horizontal="center" vertical="center" wrapText="1"/>
    </xf>
    <xf numFmtId="4" fontId="10" fillId="0" borderId="49" xfId="18" applyNumberFormat="1" applyFont="1" applyBorder="1" applyAlignment="1">
      <alignment vertical="center" wrapText="1"/>
    </xf>
    <xf numFmtId="49" fontId="10" fillId="0" borderId="0" xfId="7" applyNumberFormat="1" applyFont="1"/>
    <xf numFmtId="0" fontId="10" fillId="0" borderId="0" xfId="7" applyFont="1" applyAlignment="1">
      <alignment horizontal="left" vertical="center" wrapText="1"/>
    </xf>
    <xf numFmtId="4" fontId="51" fillId="0" borderId="0" xfId="2" applyNumberFormat="1" applyFont="1" applyAlignment="1">
      <alignment vertical="center" wrapText="1"/>
    </xf>
    <xf numFmtId="4" fontId="51" fillId="0" borderId="41" xfId="2" applyNumberFormat="1" applyFont="1" applyBorder="1" applyAlignment="1">
      <alignment horizontal="left" vertical="center"/>
    </xf>
    <xf numFmtId="4" fontId="6" fillId="3" borderId="4" xfId="7" applyNumberFormat="1" applyFont="1" applyFill="1" applyBorder="1" applyAlignment="1">
      <alignment vertical="center" wrapText="1"/>
    </xf>
    <xf numFmtId="0" fontId="6" fillId="0" borderId="16" xfId="2" applyFont="1" applyBorder="1" applyAlignment="1">
      <alignment horizontal="center" vertical="center" wrapText="1"/>
    </xf>
    <xf numFmtId="0" fontId="6" fillId="0" borderId="66" xfId="7" applyFont="1" applyBorder="1" applyAlignment="1">
      <alignment horizontal="left" vertical="center" wrapText="1"/>
    </xf>
    <xf numFmtId="4" fontId="6" fillId="11" borderId="4" xfId="7" applyNumberFormat="1" applyFont="1" applyFill="1" applyBorder="1" applyAlignment="1">
      <alignment vertical="center" wrapText="1"/>
    </xf>
    <xf numFmtId="4" fontId="6" fillId="4" borderId="4" xfId="7" applyNumberFormat="1" applyFont="1" applyFill="1" applyBorder="1" applyAlignment="1">
      <alignment vertical="center" wrapText="1"/>
    </xf>
    <xf numFmtId="4" fontId="8" fillId="0" borderId="4" xfId="4" applyNumberFormat="1" applyFont="1" applyBorder="1" applyAlignment="1">
      <alignment horizontal="center" vertical="center" wrapText="1"/>
    </xf>
    <xf numFmtId="4" fontId="30" fillId="3" borderId="4" xfId="7" applyNumberFormat="1" applyFont="1" applyFill="1" applyBorder="1" applyAlignment="1">
      <alignment vertical="center" wrapText="1"/>
    </xf>
    <xf numFmtId="0" fontId="30" fillId="0" borderId="16" xfId="2" applyFont="1" applyBorder="1" applyAlignment="1">
      <alignment horizontal="center" vertical="center" wrapText="1"/>
    </xf>
    <xf numFmtId="0" fontId="30" fillId="0" borderId="3" xfId="2" applyFont="1" applyBorder="1" applyAlignment="1">
      <alignment horizontal="center" vertical="center" wrapText="1"/>
    </xf>
    <xf numFmtId="0" fontId="30" fillId="0" borderId="66" xfId="7" applyFont="1" applyBorder="1" applyAlignment="1">
      <alignment horizontal="left" vertical="center" wrapText="1"/>
    </xf>
    <xf numFmtId="4" fontId="30" fillId="11" borderId="4" xfId="7" applyNumberFormat="1" applyFont="1" applyFill="1" applyBorder="1" applyAlignment="1">
      <alignment vertical="center" wrapText="1"/>
    </xf>
    <xf numFmtId="4" fontId="30" fillId="4" borderId="4" xfId="7" applyNumberFormat="1" applyFont="1" applyFill="1" applyBorder="1" applyAlignment="1">
      <alignment vertical="center" wrapText="1"/>
    </xf>
    <xf numFmtId="4" fontId="8" fillId="0" borderId="14" xfId="4" applyNumberFormat="1" applyFont="1" applyBorder="1" applyAlignment="1">
      <alignment vertical="center" wrapText="1"/>
    </xf>
    <xf numFmtId="0" fontId="30" fillId="0" borderId="0" xfId="2" applyFont="1" applyAlignment="1">
      <alignment horizontal="center" vertical="center" wrapText="1"/>
    </xf>
    <xf numFmtId="0" fontId="30" fillId="0" borderId="0" xfId="7" applyFont="1" applyAlignment="1">
      <alignment horizontal="left" vertical="center" wrapText="1"/>
    </xf>
    <xf numFmtId="4" fontId="30" fillId="0" borderId="0" xfId="7" applyNumberFormat="1" applyFont="1" applyAlignment="1">
      <alignment vertical="center" wrapText="1"/>
    </xf>
    <xf numFmtId="0" fontId="52" fillId="0" borderId="0" xfId="7" applyFont="1" applyAlignment="1">
      <alignment vertical="center"/>
    </xf>
    <xf numFmtId="49" fontId="8" fillId="0" borderId="0" xfId="7" applyNumberFormat="1" applyFont="1" applyAlignment="1">
      <alignment horizontal="center" vertical="center" wrapText="1"/>
    </xf>
    <xf numFmtId="49" fontId="8" fillId="0" borderId="73" xfId="7" applyNumberFormat="1" applyFont="1" applyBorder="1" applyAlignment="1">
      <alignment horizontal="center" vertical="center" wrapText="1"/>
    </xf>
    <xf numFmtId="0" fontId="44" fillId="0" borderId="5" xfId="2" applyFont="1" applyBorder="1" applyAlignment="1">
      <alignment horizontal="center" vertical="center" wrapText="1"/>
    </xf>
    <xf numFmtId="0" fontId="35" fillId="0" borderId="6" xfId="7" applyFont="1" applyBorder="1" applyAlignment="1">
      <alignment horizontal="center" vertical="center" wrapText="1"/>
    </xf>
    <xf numFmtId="49" fontId="35" fillId="0" borderId="73" xfId="2" applyNumberFormat="1" applyFont="1" applyBorder="1" applyAlignment="1">
      <alignment horizontal="center" vertical="center" wrapText="1"/>
    </xf>
    <xf numFmtId="49" fontId="35" fillId="0" borderId="94" xfId="7" applyNumberFormat="1" applyFont="1" applyBorder="1" applyAlignment="1">
      <alignment horizontal="left" vertical="center" wrapText="1"/>
    </xf>
    <xf numFmtId="4" fontId="35" fillId="0" borderId="9" xfId="2" applyNumberFormat="1" applyFont="1" applyBorder="1" applyAlignment="1">
      <alignment vertical="center" wrapText="1"/>
    </xf>
    <xf numFmtId="4" fontId="10" fillId="3" borderId="31" xfId="2" applyNumberFormat="1" applyFont="1" applyFill="1" applyBorder="1" applyAlignment="1">
      <alignment vertical="center" wrapText="1"/>
    </xf>
    <xf numFmtId="0" fontId="10" fillId="0" borderId="52" xfId="7" applyFont="1" applyBorder="1" applyAlignment="1">
      <alignment horizontal="center" vertical="center" wrapText="1"/>
    </xf>
    <xf numFmtId="49" fontId="10" fillId="0" borderId="97" xfId="7" applyNumberFormat="1" applyFont="1" applyBorder="1" applyAlignment="1">
      <alignment horizontal="left" vertical="center" wrapText="1"/>
    </xf>
    <xf numFmtId="4" fontId="10" fillId="11" borderId="31" xfId="2" applyNumberFormat="1" applyFont="1" applyFill="1" applyBorder="1" applyAlignment="1">
      <alignment vertical="center" wrapText="1"/>
    </xf>
    <xf numFmtId="4" fontId="10" fillId="4" borderId="31" xfId="2" applyNumberFormat="1" applyFont="1" applyFill="1" applyBorder="1" applyAlignment="1">
      <alignment vertical="center" wrapText="1"/>
    </xf>
    <xf numFmtId="4" fontId="10" fillId="0" borderId="31" xfId="2" applyNumberFormat="1" applyFont="1" applyBorder="1" applyAlignment="1">
      <alignment vertical="center" wrapText="1"/>
    </xf>
    <xf numFmtId="4" fontId="35" fillId="3" borderId="31" xfId="2" applyNumberFormat="1" applyFont="1" applyFill="1" applyBorder="1" applyAlignment="1">
      <alignment vertical="center" wrapText="1"/>
    </xf>
    <xf numFmtId="4" fontId="35" fillId="11" borderId="31" xfId="2" applyNumberFormat="1" applyFont="1" applyFill="1" applyBorder="1" applyAlignment="1">
      <alignment vertical="center" wrapText="1"/>
    </xf>
    <xf numFmtId="4" fontId="35" fillId="4" borderId="31" xfId="2" applyNumberFormat="1" applyFont="1" applyFill="1" applyBorder="1" applyAlignment="1">
      <alignment vertical="center" wrapText="1"/>
    </xf>
    <xf numFmtId="4" fontId="35" fillId="0" borderId="31" xfId="2" applyNumberFormat="1" applyFont="1" applyBorder="1" applyAlignment="1">
      <alignment vertical="center" wrapText="1"/>
    </xf>
    <xf numFmtId="4" fontId="10" fillId="3" borderId="14" xfId="2" applyNumberFormat="1" applyFont="1" applyFill="1" applyBorder="1" applyAlignment="1">
      <alignment vertical="center" wrapText="1"/>
    </xf>
    <xf numFmtId="0" fontId="10" fillId="0" borderId="11" xfId="7" applyFont="1" applyBorder="1" applyAlignment="1">
      <alignment horizontal="center" vertical="center" wrapText="1"/>
    </xf>
    <xf numFmtId="49" fontId="10" fillId="0" borderId="13" xfId="2" applyNumberFormat="1" applyFont="1" applyBorder="1" applyAlignment="1">
      <alignment horizontal="center" vertical="center" wrapText="1"/>
    </xf>
    <xf numFmtId="4" fontId="10" fillId="11" borderId="14" xfId="2" applyNumberFormat="1" applyFont="1" applyFill="1" applyBorder="1" applyAlignment="1">
      <alignment vertical="center" wrapText="1"/>
    </xf>
    <xf numFmtId="4" fontId="10" fillId="4" borderId="14" xfId="2" applyNumberFormat="1" applyFont="1" applyFill="1" applyBorder="1" applyAlignment="1">
      <alignment vertical="center" wrapText="1"/>
    </xf>
    <xf numFmtId="4" fontId="10" fillId="0" borderId="14" xfId="2" applyNumberFormat="1" applyFont="1" applyBorder="1" applyAlignment="1">
      <alignment vertical="center" wrapText="1"/>
    </xf>
    <xf numFmtId="49" fontId="19" fillId="0" borderId="0" xfId="2" applyNumberFormat="1" applyFont="1" applyAlignment="1">
      <alignment horizontal="center" vertical="center"/>
    </xf>
    <xf numFmtId="0" fontId="8" fillId="0" borderId="0" xfId="3" applyFont="1" applyAlignment="1">
      <alignment horizontal="center" vertical="center" wrapText="1"/>
    </xf>
    <xf numFmtId="0" fontId="38" fillId="0" borderId="0" xfId="7" applyFont="1" applyAlignment="1">
      <alignment vertical="center" wrapText="1"/>
    </xf>
    <xf numFmtId="0" fontId="10" fillId="0" borderId="0" xfId="12" applyFont="1" applyAlignment="1">
      <alignment horizontal="center" vertical="center"/>
    </xf>
    <xf numFmtId="49" fontId="10" fillId="0" borderId="75" xfId="12" applyNumberFormat="1" applyFont="1" applyBorder="1" applyAlignment="1">
      <alignment horizontal="center" vertical="center"/>
    </xf>
    <xf numFmtId="0" fontId="10" fillId="0" borderId="130" xfId="12" applyFont="1" applyBorder="1" applyAlignment="1">
      <alignment vertical="center"/>
    </xf>
    <xf numFmtId="4" fontId="10" fillId="4" borderId="9" xfId="13" applyNumberFormat="1" applyFont="1" applyFill="1" applyBorder="1" applyAlignment="1">
      <alignment vertical="center"/>
    </xf>
    <xf numFmtId="4" fontId="10" fillId="0" borderId="0" xfId="13" applyNumberFormat="1" applyFont="1" applyAlignment="1">
      <alignment vertical="center"/>
    </xf>
    <xf numFmtId="4" fontId="28" fillId="0" borderId="0" xfId="7" applyNumberFormat="1" applyFont="1" applyAlignment="1">
      <alignment vertical="center" wrapText="1"/>
    </xf>
    <xf numFmtId="4" fontId="53" fillId="0" borderId="0" xfId="7" applyNumberFormat="1" applyFont="1" applyAlignment="1">
      <alignment vertical="center" wrapText="1"/>
    </xf>
    <xf numFmtId="49" fontId="10" fillId="0" borderId="67" xfId="12" applyNumberFormat="1" applyFont="1" applyBorder="1" applyAlignment="1">
      <alignment horizontal="center" vertical="center"/>
    </xf>
    <xf numFmtId="0" fontId="10" fillId="0" borderId="68" xfId="12" applyFont="1" applyBorder="1" applyAlignment="1">
      <alignment vertical="center"/>
    </xf>
    <xf numFmtId="4" fontId="10" fillId="4" borderId="31" xfId="13" applyNumberFormat="1" applyFont="1" applyFill="1" applyBorder="1" applyAlignment="1">
      <alignment vertical="center"/>
    </xf>
    <xf numFmtId="49" fontId="10" fillId="0" borderId="69" xfId="12" applyNumberFormat="1" applyFont="1" applyBorder="1" applyAlignment="1">
      <alignment horizontal="center" vertical="center"/>
    </xf>
    <xf numFmtId="0" fontId="10" fillId="0" borderId="70" xfId="12" applyFont="1" applyBorder="1" applyAlignment="1">
      <alignment vertical="center"/>
    </xf>
    <xf numFmtId="4" fontId="10" fillId="4" borderId="35" xfId="13" applyNumberFormat="1" applyFont="1" applyFill="1" applyBorder="1" applyAlignment="1">
      <alignment vertical="center"/>
    </xf>
    <xf numFmtId="4" fontId="35" fillId="0" borderId="0" xfId="13" applyNumberFormat="1" applyFont="1" applyAlignment="1">
      <alignment vertical="center"/>
    </xf>
    <xf numFmtId="4" fontId="54" fillId="0" borderId="0" xfId="2" applyNumberFormat="1" applyFont="1" applyAlignment="1">
      <alignment horizontal="center"/>
    </xf>
    <xf numFmtId="0" fontId="35" fillId="0" borderId="28" xfId="2" applyFont="1" applyBorder="1" applyAlignment="1">
      <alignment horizontal="center" vertical="center"/>
    </xf>
    <xf numFmtId="49" fontId="10" fillId="10" borderId="19" xfId="7" applyNumberFormat="1" applyFont="1" applyFill="1" applyBorder="1" applyAlignment="1">
      <alignment horizontal="center" vertical="center"/>
    </xf>
    <xf numFmtId="0" fontId="10" fillId="0" borderId="95" xfId="7" applyFont="1" applyBorder="1" applyAlignment="1">
      <alignment vertical="center"/>
    </xf>
    <xf numFmtId="4" fontId="10" fillId="11" borderId="54" xfId="7" applyNumberFormat="1" applyFont="1" applyFill="1" applyBorder="1" applyAlignment="1">
      <alignment vertical="center"/>
    </xf>
    <xf numFmtId="0" fontId="10" fillId="0" borderId="22" xfId="7" applyFont="1" applyBorder="1" applyAlignment="1">
      <alignment horizontal="center" vertical="center"/>
    </xf>
    <xf numFmtId="4" fontId="10" fillId="0" borderId="22" xfId="7" applyNumberFormat="1" applyFont="1" applyBorder="1" applyAlignment="1">
      <alignment vertical="center" wrapText="1"/>
    </xf>
    <xf numFmtId="0" fontId="10" fillId="0" borderId="23" xfId="7" applyFont="1" applyBorder="1" applyAlignment="1">
      <alignment horizontal="center" vertical="center"/>
    </xf>
    <xf numFmtId="4" fontId="10" fillId="0" borderId="0" xfId="2" applyNumberFormat="1" applyFont="1" applyAlignment="1">
      <alignment horizontal="right" vertical="center"/>
    </xf>
    <xf numFmtId="0" fontId="10" fillId="0" borderId="0" xfId="7" applyFont="1" applyAlignment="1">
      <alignment horizontal="justify" vertical="center" wrapText="1"/>
    </xf>
    <xf numFmtId="164" fontId="10" fillId="0" borderId="0" xfId="2" applyNumberFormat="1" applyFont="1" applyAlignment="1">
      <alignment vertical="center" wrapText="1"/>
    </xf>
    <xf numFmtId="0" fontId="24" fillId="0" borderId="0" xfId="7" applyFont="1" applyAlignment="1">
      <alignment horizontal="center"/>
    </xf>
    <xf numFmtId="4" fontId="33" fillId="0" borderId="45" xfId="7" applyNumberFormat="1" applyFont="1" applyBorder="1" applyAlignment="1">
      <alignment vertical="center" wrapText="1"/>
    </xf>
    <xf numFmtId="4" fontId="33" fillId="0" borderId="106" xfId="7" applyNumberFormat="1" applyFont="1" applyBorder="1" applyAlignment="1">
      <alignment vertical="center" wrapText="1"/>
    </xf>
    <xf numFmtId="4" fontId="33" fillId="0" borderId="5" xfId="7" applyNumberFormat="1" applyFont="1" applyBorder="1" applyAlignment="1">
      <alignment vertical="center" wrapText="1"/>
    </xf>
    <xf numFmtId="4" fontId="8" fillId="0" borderId="0" xfId="7" applyNumberFormat="1" applyFont="1"/>
    <xf numFmtId="4" fontId="10" fillId="3" borderId="9" xfId="7" applyNumberFormat="1" applyFont="1" applyFill="1" applyBorder="1" applyAlignment="1">
      <alignment vertical="center" wrapText="1"/>
    </xf>
    <xf numFmtId="0" fontId="10" fillId="0" borderId="46" xfId="7" applyFont="1" applyBorder="1" applyAlignment="1">
      <alignment horizontal="center" vertical="center" wrapText="1"/>
    </xf>
    <xf numFmtId="0" fontId="10" fillId="0" borderId="29" xfId="7" applyFont="1" applyBorder="1" applyAlignment="1">
      <alignment horizontal="center" vertical="center" wrapText="1"/>
    </xf>
    <xf numFmtId="4" fontId="10" fillId="0" borderId="30" xfId="7" applyNumberFormat="1" applyFont="1" applyBorder="1" applyAlignment="1">
      <alignment vertical="center" wrapText="1"/>
    </xf>
    <xf numFmtId="4" fontId="10" fillId="11" borderId="9" xfId="7" applyNumberFormat="1" applyFont="1" applyFill="1" applyBorder="1" applyAlignment="1">
      <alignment horizontal="right" vertical="center" wrapText="1"/>
    </xf>
    <xf numFmtId="4" fontId="10" fillId="4" borderId="9" xfId="7" applyNumberFormat="1" applyFont="1" applyFill="1" applyBorder="1" applyAlignment="1">
      <alignment horizontal="right" vertical="center" wrapText="1"/>
    </xf>
    <xf numFmtId="0" fontId="10" fillId="0" borderId="48" xfId="7" applyFont="1" applyBorder="1" applyAlignment="1">
      <alignment horizontal="center" vertical="center" wrapText="1"/>
    </xf>
    <xf numFmtId="4" fontId="10" fillId="0" borderId="20" xfId="7" applyNumberFormat="1" applyFont="1" applyBorder="1" applyAlignment="1">
      <alignment vertical="center" wrapText="1"/>
    </xf>
    <xf numFmtId="4" fontId="10" fillId="0" borderId="19" xfId="7" applyNumberFormat="1" applyFont="1" applyBorder="1" applyAlignment="1">
      <alignment vertical="center" wrapText="1"/>
    </xf>
    <xf numFmtId="0" fontId="10" fillId="0" borderId="20" xfId="7" applyFont="1" applyBorder="1" applyAlignment="1">
      <alignment vertical="center" wrapText="1"/>
    </xf>
    <xf numFmtId="0" fontId="10" fillId="0" borderId="28" xfId="7" applyFont="1" applyBorder="1" applyAlignment="1">
      <alignment horizontal="center" vertical="center" wrapText="1"/>
    </xf>
    <xf numFmtId="0" fontId="10" fillId="0" borderId="30" xfId="7" applyFont="1" applyBorder="1" applyAlignment="1">
      <alignment vertical="center" wrapText="1"/>
    </xf>
    <xf numFmtId="0" fontId="10" fillId="0" borderId="18" xfId="7" applyFont="1" applyBorder="1" applyAlignment="1">
      <alignment horizontal="center" vertical="center" wrapText="1"/>
    </xf>
    <xf numFmtId="4" fontId="10" fillId="3" borderId="49" xfId="7" applyNumberFormat="1" applyFont="1" applyFill="1" applyBorder="1" applyAlignment="1">
      <alignment vertical="center" wrapText="1"/>
    </xf>
    <xf numFmtId="0" fontId="10" fillId="0" borderId="57" xfId="7" applyFont="1" applyBorder="1" applyAlignment="1">
      <alignment horizontal="center" vertical="center" wrapText="1"/>
    </xf>
    <xf numFmtId="4" fontId="8" fillId="0" borderId="0" xfId="7" applyNumberFormat="1" applyFont="1" applyAlignment="1">
      <alignment vertical="center" wrapText="1"/>
    </xf>
    <xf numFmtId="49" fontId="20" fillId="0" borderId="0" xfId="2" applyNumberFormat="1" applyFont="1" applyAlignment="1">
      <alignment horizontal="right" vertical="center"/>
    </xf>
    <xf numFmtId="0" fontId="35" fillId="0" borderId="17" xfId="2" applyFont="1" applyBorder="1" applyAlignment="1">
      <alignment horizontal="center" vertical="center" wrapText="1"/>
    </xf>
    <xf numFmtId="0" fontId="35" fillId="0" borderId="8" xfId="2" applyFont="1" applyBorder="1" applyAlignment="1">
      <alignment horizontal="center" vertical="center" wrapText="1"/>
    </xf>
    <xf numFmtId="0" fontId="35" fillId="0" borderId="94" xfId="2" applyFont="1" applyBorder="1" applyAlignment="1">
      <alignment vertical="center" wrapText="1"/>
    </xf>
    <xf numFmtId="4" fontId="35" fillId="11" borderId="6" xfId="2" applyNumberFormat="1" applyFont="1" applyFill="1" applyBorder="1" applyAlignment="1">
      <alignment vertical="center" wrapText="1"/>
    </xf>
    <xf numFmtId="4" fontId="10" fillId="0" borderId="10" xfId="7" applyNumberFormat="1" applyFont="1" applyBorder="1" applyAlignment="1">
      <alignment horizontal="center" vertical="center" wrapText="1"/>
    </xf>
    <xf numFmtId="4" fontId="10" fillId="11" borderId="54" xfId="7" applyNumberFormat="1" applyFont="1" applyFill="1" applyBorder="1" applyAlignment="1">
      <alignment vertical="center" wrapText="1"/>
    </xf>
    <xf numFmtId="4" fontId="35" fillId="3" borderId="35" xfId="7" applyNumberFormat="1" applyFont="1" applyFill="1" applyBorder="1" applyAlignment="1">
      <alignment vertical="center" wrapText="1"/>
    </xf>
    <xf numFmtId="0" fontId="35" fillId="0" borderId="37" xfId="2" applyFont="1" applyBorder="1" applyAlignment="1">
      <alignment horizontal="center" vertical="center" wrapText="1"/>
    </xf>
    <xf numFmtId="49" fontId="35" fillId="0" borderId="34" xfId="2" applyNumberFormat="1" applyFont="1" applyBorder="1" applyAlignment="1">
      <alignment horizontal="center" vertical="center" wrapText="1"/>
    </xf>
    <xf numFmtId="0" fontId="35" fillId="0" borderId="100" xfId="2" applyFont="1" applyBorder="1" applyAlignment="1">
      <alignment vertical="center" wrapText="1"/>
    </xf>
    <xf numFmtId="4" fontId="35" fillId="11" borderId="56" xfId="7" applyNumberFormat="1" applyFont="1" applyFill="1" applyBorder="1" applyAlignment="1">
      <alignment vertical="center" wrapText="1"/>
    </xf>
    <xf numFmtId="4" fontId="35" fillId="4" borderId="35" xfId="7" applyNumberFormat="1" applyFont="1" applyFill="1" applyBorder="1" applyAlignment="1">
      <alignment vertical="center" wrapText="1"/>
    </xf>
    <xf numFmtId="0" fontId="10" fillId="0" borderId="95" xfId="2" applyFont="1" applyBorder="1" applyAlignment="1">
      <alignment horizontal="left" vertical="center" wrapText="1"/>
    </xf>
    <xf numFmtId="49" fontId="10" fillId="0" borderId="20" xfId="23" applyNumberFormat="1" applyFont="1" applyBorder="1" applyAlignment="1">
      <alignment horizontal="center" vertical="center"/>
    </xf>
    <xf numFmtId="0" fontId="10" fillId="10" borderId="95" xfId="2" applyFont="1" applyFill="1" applyBorder="1" applyAlignment="1">
      <alignment horizontal="left" vertical="center" wrapText="1"/>
    </xf>
    <xf numFmtId="0" fontId="35" fillId="0" borderId="29" xfId="2" applyFont="1" applyBorder="1" applyAlignment="1">
      <alignment horizontal="center"/>
    </xf>
    <xf numFmtId="4" fontId="35" fillId="0" borderId="97" xfId="2" applyNumberFormat="1" applyFont="1" applyBorder="1"/>
    <xf numFmtId="4" fontId="35" fillId="3" borderId="26" xfId="12" applyNumberFormat="1" applyFont="1" applyFill="1" applyBorder="1" applyAlignment="1">
      <alignment vertical="center"/>
    </xf>
    <xf numFmtId="0" fontId="35" fillId="0" borderId="23" xfId="13" applyFont="1" applyBorder="1" applyAlignment="1">
      <alignment horizontal="center"/>
    </xf>
    <xf numFmtId="49" fontId="35" fillId="0" borderId="24" xfId="12" applyNumberFormat="1" applyFont="1" applyBorder="1" applyAlignment="1">
      <alignment horizontal="center"/>
    </xf>
    <xf numFmtId="0" fontId="35" fillId="0" borderId="96" xfId="12" applyFont="1" applyBorder="1" applyAlignment="1">
      <alignment wrapText="1"/>
    </xf>
    <xf numFmtId="4" fontId="35" fillId="11" borderId="107" xfId="12" applyNumberFormat="1" applyFont="1" applyFill="1" applyBorder="1" applyAlignment="1">
      <alignment vertical="center"/>
    </xf>
    <xf numFmtId="4" fontId="35" fillId="4" borderId="26" xfId="12" applyNumberFormat="1" applyFont="1" applyFill="1" applyBorder="1" applyAlignment="1">
      <alignment vertical="center"/>
    </xf>
    <xf numFmtId="4" fontId="10" fillId="11" borderId="54" xfId="12" applyNumberFormat="1" applyFont="1" applyFill="1" applyBorder="1" applyAlignment="1">
      <alignment vertical="center"/>
    </xf>
    <xf numFmtId="0" fontId="10" fillId="0" borderId="18" xfId="13" applyFont="1" applyBorder="1" applyAlignment="1">
      <alignment horizontal="center" vertical="center"/>
    </xf>
    <xf numFmtId="0" fontId="10" fillId="0" borderId="95" xfId="21" applyFont="1" applyBorder="1" applyAlignment="1">
      <alignment horizontal="left" vertical="center" wrapText="1"/>
    </xf>
    <xf numFmtId="49" fontId="10" fillId="0" borderId="57" xfId="12" applyNumberFormat="1" applyFont="1" applyBorder="1" applyAlignment="1">
      <alignment horizontal="center" vertical="center"/>
    </xf>
    <xf numFmtId="4" fontId="10" fillId="11" borderId="101" xfId="12" applyNumberFormat="1" applyFont="1" applyFill="1" applyBorder="1" applyAlignment="1">
      <alignment vertical="center"/>
    </xf>
    <xf numFmtId="0" fontId="10" fillId="0" borderId="0" xfId="2" applyFont="1" applyAlignment="1">
      <alignment horizontal="justify" vertical="center" wrapText="1"/>
    </xf>
    <xf numFmtId="0" fontId="35" fillId="0" borderId="64" xfId="2" applyFont="1" applyBorder="1" applyAlignment="1">
      <alignment horizontal="center" vertical="center" wrapText="1"/>
    </xf>
    <xf numFmtId="49" fontId="35" fillId="0" borderId="65" xfId="2" applyNumberFormat="1" applyFont="1" applyBorder="1" applyAlignment="1">
      <alignment horizontal="center" vertical="center" wrapText="1"/>
    </xf>
    <xf numFmtId="0" fontId="35" fillId="0" borderId="65" xfId="2" applyFont="1" applyBorder="1" applyAlignment="1">
      <alignment vertical="center" wrapText="1"/>
    </xf>
    <xf numFmtId="4" fontId="35" fillId="11" borderId="45" xfId="7" applyNumberFormat="1" applyFont="1" applyFill="1" applyBorder="1" applyAlignment="1">
      <alignment vertical="center" wrapText="1"/>
    </xf>
    <xf numFmtId="4" fontId="10" fillId="4" borderId="22" xfId="7" applyNumberFormat="1" applyFont="1" applyFill="1" applyBorder="1" applyAlignment="1">
      <alignment vertical="center" wrapText="1"/>
    </xf>
    <xf numFmtId="0" fontId="8" fillId="0" borderId="0" xfId="23" applyFont="1" applyAlignment="1">
      <alignment vertical="center" wrapText="1"/>
    </xf>
    <xf numFmtId="0" fontId="10" fillId="0" borderId="0" xfId="2" applyFont="1" applyAlignment="1">
      <alignment horizontal="justify" vertical="center"/>
    </xf>
    <xf numFmtId="49" fontId="10" fillId="10" borderId="19" xfId="2" applyNumberFormat="1" applyFont="1" applyFill="1" applyBorder="1" applyAlignment="1">
      <alignment horizontal="center" vertical="center" wrapText="1"/>
    </xf>
    <xf numFmtId="0" fontId="10" fillId="10" borderId="20" xfId="2" applyFont="1" applyFill="1" applyBorder="1" applyAlignment="1">
      <alignment vertical="center" wrapText="1"/>
    </xf>
    <xf numFmtId="0" fontId="10" fillId="0" borderId="30" xfId="23" applyFont="1" applyBorder="1" applyAlignment="1">
      <alignment vertical="center" wrapText="1"/>
    </xf>
    <xf numFmtId="49" fontId="10" fillId="10" borderId="29" xfId="12" applyNumberFormat="1" applyFont="1" applyFill="1" applyBorder="1" applyAlignment="1">
      <alignment horizontal="center" vertical="center"/>
    </xf>
    <xf numFmtId="4" fontId="24" fillId="0" borderId="22" xfId="2" applyNumberFormat="1" applyFont="1" applyBorder="1" applyAlignment="1">
      <alignment horizontal="center" vertical="center" wrapText="1"/>
    </xf>
    <xf numFmtId="4" fontId="10" fillId="3" borderId="54" xfId="2" applyNumberFormat="1" applyFont="1" applyFill="1" applyBorder="1" applyAlignment="1">
      <alignment horizontal="right" vertical="center" wrapText="1"/>
    </xf>
    <xf numFmtId="4" fontId="10" fillId="11" borderId="21" xfId="2" applyNumberFormat="1" applyFont="1" applyFill="1" applyBorder="1" applyAlignment="1">
      <alignment horizontal="right" vertical="center" wrapText="1"/>
    </xf>
    <xf numFmtId="164" fontId="10" fillId="0" borderId="0" xfId="2" applyNumberFormat="1" applyFont="1" applyAlignment="1">
      <alignment vertical="center"/>
    </xf>
    <xf numFmtId="49" fontId="10" fillId="0" borderId="29" xfId="7" applyNumberFormat="1" applyFont="1" applyBorder="1" applyAlignment="1">
      <alignment horizontal="center" vertical="center"/>
    </xf>
    <xf numFmtId="4" fontId="10" fillId="11" borderId="31" xfId="2" applyNumberFormat="1" applyFont="1" applyFill="1" applyBorder="1" applyAlignment="1">
      <alignment horizontal="right" vertical="center" wrapText="1"/>
    </xf>
    <xf numFmtId="4" fontId="10" fillId="10" borderId="32" xfId="2" applyNumberFormat="1" applyFont="1" applyFill="1" applyBorder="1" applyAlignment="1">
      <alignment horizontal="right" vertical="center" wrapText="1"/>
    </xf>
    <xf numFmtId="4" fontId="10" fillId="10" borderId="27" xfId="2" applyNumberFormat="1" applyFont="1" applyFill="1" applyBorder="1" applyAlignment="1">
      <alignment horizontal="right" vertical="center" wrapText="1"/>
    </xf>
    <xf numFmtId="49" fontId="10" fillId="0" borderId="42" xfId="23" applyNumberFormat="1" applyFont="1" applyBorder="1" applyAlignment="1">
      <alignment horizontal="center" vertical="center"/>
    </xf>
    <xf numFmtId="0" fontId="10" fillId="0" borderId="20" xfId="21" applyFont="1" applyBorder="1" applyAlignment="1">
      <alignment horizontal="left" vertical="center" wrapText="1"/>
    </xf>
    <xf numFmtId="0" fontId="57" fillId="0" borderId="0" xfId="23" applyFont="1" applyAlignment="1">
      <alignment vertical="center" wrapText="1"/>
    </xf>
    <xf numFmtId="0" fontId="10" fillId="0" borderId="107" xfId="13" applyFont="1" applyBorder="1" applyAlignment="1">
      <alignment horizontal="center" vertical="center"/>
    </xf>
    <xf numFmtId="49" fontId="10" fillId="10" borderId="19" xfId="12" applyNumberFormat="1" applyFont="1" applyFill="1" applyBorder="1" applyAlignment="1">
      <alignment horizontal="center" vertical="center"/>
    </xf>
    <xf numFmtId="0" fontId="10" fillId="10" borderId="43" xfId="12" applyFont="1" applyFill="1" applyBorder="1" applyAlignment="1">
      <alignment vertical="center" wrapText="1"/>
    </xf>
    <xf numFmtId="4" fontId="10" fillId="11" borderId="26" xfId="12" applyNumberFormat="1" applyFont="1" applyFill="1" applyBorder="1" applyAlignment="1">
      <alignment vertical="center"/>
    </xf>
    <xf numFmtId="0" fontId="10" fillId="10" borderId="20" xfId="12" applyFont="1" applyFill="1" applyBorder="1" applyAlignment="1">
      <alignment vertical="center" wrapText="1"/>
    </xf>
    <xf numFmtId="0" fontId="10" fillId="0" borderId="20" xfId="23" applyFont="1" applyBorder="1" applyAlignment="1">
      <alignment vertical="center" wrapText="1"/>
    </xf>
    <xf numFmtId="0" fontId="35" fillId="0" borderId="54" xfId="13" applyFont="1" applyBorder="1" applyAlignment="1">
      <alignment horizontal="center" vertical="center"/>
    </xf>
    <xf numFmtId="49" fontId="35" fillId="0" borderId="19" xfId="12" applyNumberFormat="1" applyFont="1" applyBorder="1" applyAlignment="1">
      <alignment horizontal="center" vertical="center"/>
    </xf>
    <xf numFmtId="0" fontId="35" fillId="0" borderId="42" xfId="12" applyFont="1" applyBorder="1" applyAlignment="1">
      <alignment vertical="center" wrapText="1"/>
    </xf>
    <xf numFmtId="4" fontId="35" fillId="11" borderId="21" xfId="12" applyNumberFormat="1" applyFont="1" applyFill="1" applyBorder="1" applyAlignment="1">
      <alignment vertical="center"/>
    </xf>
    <xf numFmtId="0" fontId="10" fillId="0" borderId="54" xfId="13" applyFont="1" applyBorder="1" applyAlignment="1">
      <alignment horizontal="center" vertical="center"/>
    </xf>
    <xf numFmtId="0" fontId="10" fillId="0" borderId="28" xfId="13" applyFont="1" applyBorder="1" applyAlignment="1">
      <alignment horizontal="center" vertical="center"/>
    </xf>
    <xf numFmtId="0" fontId="10" fillId="10" borderId="30" xfId="2" applyFont="1" applyFill="1" applyBorder="1" applyAlignment="1">
      <alignment vertical="center" wrapText="1"/>
    </xf>
    <xf numFmtId="49" fontId="10" fillId="0" borderId="24" xfId="7" applyNumberFormat="1" applyFont="1" applyBorder="1" applyAlignment="1">
      <alignment horizontal="center" vertical="center"/>
    </xf>
    <xf numFmtId="0" fontId="8" fillId="0" borderId="0" xfId="12" applyFont="1" applyAlignment="1">
      <alignment vertical="center" wrapText="1"/>
    </xf>
    <xf numFmtId="0" fontId="10" fillId="0" borderId="23" xfId="7" applyFont="1" applyBorder="1" applyAlignment="1">
      <alignment horizontal="center"/>
    </xf>
    <xf numFmtId="0" fontId="10" fillId="0" borderId="25" xfId="2" applyFont="1" applyBorder="1" applyAlignment="1">
      <alignment horizontal="left" vertical="center" wrapText="1"/>
    </xf>
    <xf numFmtId="4" fontId="10" fillId="11" borderId="26" xfId="2" applyNumberFormat="1" applyFont="1" applyFill="1" applyBorder="1" applyAlignment="1">
      <alignment horizontal="right" vertical="center" wrapText="1"/>
    </xf>
    <xf numFmtId="0" fontId="10" fillId="0" borderId="20" xfId="21" applyFont="1" applyBorder="1" applyAlignment="1">
      <alignment vertical="center" wrapText="1"/>
    </xf>
    <xf numFmtId="0" fontId="10" fillId="0" borderId="25" xfId="21" applyFont="1" applyBorder="1" applyAlignment="1">
      <alignment vertical="center" wrapText="1"/>
    </xf>
    <xf numFmtId="4" fontId="10" fillId="0" borderId="0" xfId="12" applyNumberFormat="1" applyFont="1" applyAlignment="1">
      <alignment vertical="center"/>
    </xf>
    <xf numFmtId="0" fontId="10" fillId="0" borderId="0" xfId="21" applyFont="1" applyAlignment="1">
      <alignment vertical="center" wrapText="1"/>
    </xf>
    <xf numFmtId="4" fontId="10" fillId="0" borderId="0" xfId="2" applyNumberFormat="1" applyFont="1" applyAlignment="1">
      <alignment horizontal="center" vertical="center" wrapText="1"/>
    </xf>
    <xf numFmtId="0" fontId="10" fillId="0" borderId="30" xfId="21" applyFont="1" applyBorder="1" applyAlignment="1">
      <alignment vertical="center" wrapText="1"/>
    </xf>
    <xf numFmtId="4" fontId="10" fillId="11" borderId="31" xfId="12" applyNumberFormat="1" applyFont="1" applyFill="1" applyBorder="1" applyAlignment="1">
      <alignment vertical="center"/>
    </xf>
    <xf numFmtId="4" fontId="10" fillId="0" borderId="32" xfId="7" applyNumberFormat="1" applyFont="1" applyBorder="1" applyAlignment="1">
      <alignment vertical="center" wrapText="1"/>
    </xf>
    <xf numFmtId="0" fontId="10" fillId="0" borderId="121" xfId="21" applyFont="1" applyBorder="1" applyAlignment="1">
      <alignment horizontal="left" vertical="center" wrapText="1"/>
    </xf>
    <xf numFmtId="0" fontId="10" fillId="0" borderId="0" xfId="21" applyFont="1" applyAlignment="1">
      <alignment horizontal="left" vertical="center" wrapText="1"/>
    </xf>
    <xf numFmtId="4" fontId="33" fillId="0" borderId="124" xfId="2" applyNumberFormat="1" applyFont="1" applyBorder="1" applyAlignment="1">
      <alignment vertical="center" wrapText="1"/>
    </xf>
    <xf numFmtId="0" fontId="33" fillId="0" borderId="74" xfId="2" applyFont="1" applyBorder="1" applyAlignment="1">
      <alignment horizontal="center" vertical="center" wrapText="1"/>
    </xf>
    <xf numFmtId="0" fontId="33" fillId="0" borderId="90" xfId="2" applyFont="1" applyBorder="1" applyAlignment="1">
      <alignment horizontal="center" vertical="center" wrapText="1"/>
    </xf>
    <xf numFmtId="0" fontId="39" fillId="0" borderId="45" xfId="7" applyFont="1" applyBorder="1" applyAlignment="1">
      <alignment horizontal="center" vertical="center"/>
    </xf>
    <xf numFmtId="4" fontId="35" fillId="3" borderId="6" xfId="7" applyNumberFormat="1" applyFont="1" applyFill="1" applyBorder="1" applyAlignment="1">
      <alignment vertical="center"/>
    </xf>
    <xf numFmtId="0" fontId="35" fillId="0" borderId="17" xfId="2" applyFont="1" applyBorder="1" applyAlignment="1">
      <alignment horizontal="center" vertical="center"/>
    </xf>
    <xf numFmtId="0" fontId="35" fillId="0" borderId="8" xfId="2" applyFont="1" applyBorder="1" applyAlignment="1">
      <alignment horizontal="center" vertical="center"/>
    </xf>
    <xf numFmtId="0" fontId="35" fillId="0" borderId="94" xfId="2" applyFont="1" applyBorder="1" applyAlignment="1">
      <alignment horizontal="left" vertical="center"/>
    </xf>
    <xf numFmtId="4" fontId="35" fillId="11" borderId="6" xfId="7" applyNumberFormat="1" applyFont="1" applyFill="1" applyBorder="1" applyAlignment="1">
      <alignment vertical="center"/>
    </xf>
    <xf numFmtId="4" fontId="35" fillId="4" borderId="9" xfId="7" applyNumberFormat="1" applyFont="1" applyFill="1" applyBorder="1" applyAlignment="1">
      <alignment vertical="center"/>
    </xf>
    <xf numFmtId="4" fontId="35" fillId="0" borderId="10" xfId="2" applyNumberFormat="1" applyFont="1" applyBorder="1" applyAlignment="1">
      <alignment horizontal="center" vertical="center" wrapText="1"/>
    </xf>
    <xf numFmtId="4" fontId="10" fillId="11" borderId="54" xfId="2" applyNumberFormat="1" applyFont="1" applyFill="1" applyBorder="1" applyAlignment="1">
      <alignment horizontal="right" vertical="center" wrapText="1"/>
    </xf>
    <xf numFmtId="4" fontId="10" fillId="4" borderId="21" xfId="2" applyNumberFormat="1" applyFont="1" applyFill="1" applyBorder="1" applyAlignment="1">
      <alignment horizontal="right" vertical="center" wrapText="1"/>
    </xf>
    <xf numFmtId="49" fontId="8" fillId="0" borderId="0" xfId="12" applyNumberFormat="1" applyFont="1" applyAlignment="1">
      <alignment horizontal="center" vertical="center"/>
    </xf>
    <xf numFmtId="0" fontId="10" fillId="0" borderId="98" xfId="13" applyFont="1" applyBorder="1" applyAlignment="1">
      <alignment horizontal="center" vertical="center"/>
    </xf>
    <xf numFmtId="4" fontId="10" fillId="11" borderId="101" xfId="2" applyNumberFormat="1" applyFont="1" applyFill="1" applyBorder="1" applyAlignment="1">
      <alignment horizontal="right" vertical="center" wrapText="1"/>
    </xf>
    <xf numFmtId="0" fontId="10" fillId="0" borderId="0" xfId="13" applyFont="1" applyAlignment="1">
      <alignment horizontal="center" vertical="center"/>
    </xf>
    <xf numFmtId="49" fontId="10" fillId="0" borderId="0" xfId="12" applyNumberFormat="1" applyFont="1" applyAlignment="1">
      <alignment horizontal="center" vertical="center"/>
    </xf>
    <xf numFmtId="0" fontId="10" fillId="0" borderId="0" xfId="12" applyFont="1" applyAlignment="1">
      <alignment vertical="center" wrapText="1"/>
    </xf>
    <xf numFmtId="0" fontId="33" fillId="0" borderId="73" xfId="2" applyFont="1" applyBorder="1" applyAlignment="1">
      <alignment horizontal="center" vertical="center" wrapText="1"/>
    </xf>
    <xf numFmtId="4" fontId="10" fillId="4" borderId="9" xfId="7" applyNumberFormat="1" applyFont="1" applyFill="1" applyBorder="1" applyAlignment="1">
      <alignment vertical="center" wrapText="1"/>
    </xf>
    <xf numFmtId="4" fontId="28" fillId="3" borderId="31" xfId="7" applyNumberFormat="1" applyFont="1" applyFill="1" applyBorder="1" applyAlignment="1">
      <alignment vertical="center" wrapText="1"/>
    </xf>
    <xf numFmtId="49" fontId="10" fillId="0" borderId="18" xfId="2" applyNumberFormat="1" applyFont="1" applyBorder="1" applyAlignment="1">
      <alignment horizontal="center" vertical="center" wrapText="1"/>
    </xf>
    <xf numFmtId="49" fontId="10" fillId="10" borderId="29" xfId="7" applyNumberFormat="1" applyFont="1" applyFill="1" applyBorder="1" applyAlignment="1">
      <alignment horizontal="center" vertical="center" wrapText="1"/>
    </xf>
    <xf numFmtId="4" fontId="10" fillId="4" borderId="31" xfId="7" applyNumberFormat="1" applyFont="1" applyFill="1" applyBorder="1" applyAlignment="1">
      <alignment vertical="center" wrapText="1"/>
    </xf>
    <xf numFmtId="4" fontId="28" fillId="3" borderId="21" xfId="7" applyNumberFormat="1" applyFont="1" applyFill="1" applyBorder="1" applyAlignment="1">
      <alignment vertical="center" wrapText="1"/>
    </xf>
    <xf numFmtId="49" fontId="10" fillId="10" borderId="19" xfId="7" applyNumberFormat="1" applyFont="1" applyFill="1" applyBorder="1" applyAlignment="1">
      <alignment horizontal="center" vertical="center" wrapText="1"/>
    </xf>
    <xf numFmtId="4" fontId="28" fillId="11" borderId="21" xfId="7" applyNumberFormat="1" applyFont="1" applyFill="1" applyBorder="1" applyAlignment="1">
      <alignment vertical="center" wrapText="1"/>
    </xf>
    <xf numFmtId="49" fontId="10" fillId="0" borderId="28" xfId="2" applyNumberFormat="1" applyFont="1" applyBorder="1" applyAlignment="1">
      <alignment horizontal="center" vertical="center" wrapText="1"/>
    </xf>
    <xf numFmtId="0" fontId="10" fillId="10" borderId="97" xfId="2" applyFont="1" applyFill="1" applyBorder="1" applyAlignment="1">
      <alignment wrapText="1"/>
    </xf>
    <xf numFmtId="4" fontId="28" fillId="11" borderId="31" xfId="7" applyNumberFormat="1" applyFont="1" applyFill="1" applyBorder="1" applyAlignment="1">
      <alignment vertical="center" wrapText="1"/>
    </xf>
    <xf numFmtId="4" fontId="24" fillId="3" borderId="31" xfId="7" applyNumberFormat="1" applyFont="1" applyFill="1" applyBorder="1" applyAlignment="1">
      <alignment vertical="center" wrapText="1"/>
    </xf>
    <xf numFmtId="4" fontId="24" fillId="11" borderId="31" xfId="7" applyNumberFormat="1" applyFont="1" applyFill="1" applyBorder="1" applyAlignment="1">
      <alignment vertical="center" wrapText="1"/>
    </xf>
    <xf numFmtId="0" fontId="10" fillId="10" borderId="95" xfId="2" applyFont="1" applyFill="1" applyBorder="1" applyAlignment="1">
      <alignment vertical="center" wrapText="1"/>
    </xf>
    <xf numFmtId="4" fontId="10" fillId="4" borderId="49" xfId="7" applyNumberFormat="1" applyFont="1" applyFill="1" applyBorder="1" applyAlignment="1">
      <alignment vertical="center" wrapText="1"/>
    </xf>
    <xf numFmtId="0" fontId="20" fillId="0" borderId="0" xfId="3" applyFont="1" applyAlignment="1">
      <alignment vertical="center"/>
    </xf>
    <xf numFmtId="0" fontId="20" fillId="0" borderId="0" xfId="3" applyFont="1"/>
    <xf numFmtId="0" fontId="39" fillId="0" borderId="65" xfId="2" applyFont="1" applyBorder="1" applyAlignment="1">
      <alignment horizontal="center" vertical="center" wrapText="1"/>
    </xf>
    <xf numFmtId="4" fontId="39" fillId="0" borderId="4" xfId="7" applyNumberFormat="1" applyFont="1" applyBorder="1" applyAlignment="1">
      <alignment wrapText="1"/>
    </xf>
    <xf numFmtId="0" fontId="35" fillId="0" borderId="46" xfId="2" applyFont="1" applyBorder="1" applyAlignment="1">
      <alignment horizontal="center" vertical="center" wrapText="1"/>
    </xf>
    <xf numFmtId="0" fontId="35" fillId="0" borderId="7" xfId="7" applyFont="1" applyBorder="1" applyAlignment="1">
      <alignment vertical="center" wrapText="1"/>
    </xf>
    <xf numFmtId="4" fontId="35" fillId="4" borderId="10" xfId="7" applyNumberFormat="1" applyFont="1" applyFill="1" applyBorder="1" applyAlignment="1">
      <alignment vertical="center" wrapText="1"/>
    </xf>
    <xf numFmtId="4" fontId="10" fillId="0" borderId="9" xfId="7" applyNumberFormat="1" applyFont="1" applyBorder="1" applyAlignment="1">
      <alignment horizontal="center" vertical="center" wrapText="1"/>
    </xf>
    <xf numFmtId="0" fontId="10" fillId="0" borderId="20" xfId="2" applyFont="1" applyBorder="1" applyAlignment="1">
      <alignment horizontal="left" vertical="center"/>
    </xf>
    <xf numFmtId="4" fontId="10" fillId="0" borderId="21" xfId="7" applyNumberFormat="1" applyFont="1" applyBorder="1" applyAlignment="1">
      <alignment horizontal="center" vertical="center" wrapText="1"/>
    </xf>
    <xf numFmtId="0" fontId="10" fillId="0" borderId="60" xfId="2" applyFont="1" applyBorder="1" applyAlignment="1">
      <alignment horizontal="left" vertical="center"/>
    </xf>
    <xf numFmtId="0" fontId="10" fillId="0" borderId="60" xfId="2" applyFont="1" applyBorder="1" applyAlignment="1">
      <alignment horizontal="left" vertical="center" wrapText="1"/>
    </xf>
    <xf numFmtId="0" fontId="10" fillId="0" borderId="23" xfId="2" applyFont="1" applyBorder="1" applyAlignment="1">
      <alignment horizontal="center" vertical="center" wrapText="1"/>
    </xf>
    <xf numFmtId="0" fontId="10" fillId="0" borderId="62" xfId="2" applyFont="1" applyBorder="1" applyAlignment="1">
      <alignment horizontal="left" vertical="center"/>
    </xf>
    <xf numFmtId="4" fontId="10" fillId="4" borderId="27" xfId="7" applyNumberFormat="1" applyFont="1" applyFill="1" applyBorder="1" applyAlignment="1">
      <alignment vertical="center" wrapText="1"/>
    </xf>
    <xf numFmtId="0" fontId="10" fillId="0" borderId="26" xfId="7" applyFont="1" applyBorder="1" applyAlignment="1">
      <alignment horizontal="center"/>
    </xf>
    <xf numFmtId="0" fontId="10" fillId="0" borderId="20" xfId="2" applyFont="1" applyBorder="1" applyAlignment="1">
      <alignment vertical="center"/>
    </xf>
    <xf numFmtId="0" fontId="10" fillId="0" borderId="98" xfId="2" applyFont="1" applyBorder="1" applyAlignment="1">
      <alignment horizontal="center" vertical="center" wrapText="1"/>
    </xf>
    <xf numFmtId="49" fontId="10" fillId="0" borderId="57" xfId="7" applyNumberFormat="1" applyFont="1" applyBorder="1" applyAlignment="1">
      <alignment horizontal="center" vertical="center"/>
    </xf>
    <xf numFmtId="0" fontId="10" fillId="0" borderId="121" xfId="2" applyFont="1" applyBorder="1" applyAlignment="1">
      <alignment vertical="center" wrapText="1"/>
    </xf>
    <xf numFmtId="4" fontId="10" fillId="11" borderId="49" xfId="7" applyNumberFormat="1" applyFont="1" applyFill="1" applyBorder="1" applyAlignment="1">
      <alignment vertical="center" wrapText="1"/>
    </xf>
    <xf numFmtId="4" fontId="10" fillId="4" borderId="102" xfId="7" applyNumberFormat="1" applyFont="1" applyFill="1" applyBorder="1" applyAlignment="1">
      <alignment vertical="center" wrapText="1"/>
    </xf>
    <xf numFmtId="0" fontId="10" fillId="0" borderId="0" xfId="20" applyFont="1"/>
    <xf numFmtId="0" fontId="20" fillId="0" borderId="0" xfId="5" applyFont="1"/>
    <xf numFmtId="0" fontId="10" fillId="0" borderId="0" xfId="5" applyFont="1" applyAlignment="1">
      <alignment horizontal="center"/>
    </xf>
    <xf numFmtId="0" fontId="10" fillId="0" borderId="0" xfId="5" applyFont="1"/>
    <xf numFmtId="0" fontId="8" fillId="0" borderId="0" xfId="5" applyFont="1" applyAlignment="1">
      <alignment horizontal="center"/>
    </xf>
    <xf numFmtId="0" fontId="8" fillId="3" borderId="45" xfId="5" applyFont="1" applyFill="1" applyBorder="1" applyAlignment="1">
      <alignment horizontal="center" vertical="center"/>
    </xf>
    <xf numFmtId="0" fontId="8" fillId="9" borderId="45" xfId="5" applyFont="1" applyFill="1" applyBorder="1" applyAlignment="1">
      <alignment horizontal="center" vertical="center"/>
    </xf>
    <xf numFmtId="0" fontId="2" fillId="0" borderId="0" xfId="5" applyAlignment="1">
      <alignment vertical="center"/>
    </xf>
    <xf numFmtId="0" fontId="59" fillId="0" borderId="64" xfId="5" applyFont="1" applyBorder="1" applyAlignment="1">
      <alignment horizontal="center" vertical="center"/>
    </xf>
    <xf numFmtId="0" fontId="59" fillId="0" borderId="73" xfId="5" applyFont="1" applyBorder="1" applyAlignment="1">
      <alignment horizontal="center" vertical="center"/>
    </xf>
    <xf numFmtId="0" fontId="60" fillId="0" borderId="73" xfId="5" applyFont="1" applyBorder="1" applyAlignment="1">
      <alignment horizontal="center" vertical="center"/>
    </xf>
    <xf numFmtId="0" fontId="59" fillId="0" borderId="90" xfId="5" applyFont="1" applyBorder="1" applyAlignment="1">
      <alignment horizontal="center" vertical="center"/>
    </xf>
    <xf numFmtId="4" fontId="60" fillId="0" borderId="4" xfId="5" applyNumberFormat="1" applyFont="1" applyBorder="1" applyAlignment="1">
      <alignment vertical="center"/>
    </xf>
    <xf numFmtId="0" fontId="61" fillId="0" borderId="6" xfId="5" applyFont="1" applyBorder="1" applyAlignment="1">
      <alignment horizontal="center" vertical="center"/>
    </xf>
    <xf numFmtId="0" fontId="10" fillId="0" borderId="8" xfId="5" applyFont="1" applyBorder="1" applyAlignment="1">
      <alignment horizontal="center" vertical="center"/>
    </xf>
    <xf numFmtId="0" fontId="10" fillId="0" borderId="94" xfId="5" applyFont="1" applyBorder="1" applyAlignment="1">
      <alignment horizontal="center" vertical="center"/>
    </xf>
    <xf numFmtId="0" fontId="61" fillId="0" borderId="54" xfId="5" applyFont="1" applyBorder="1" applyAlignment="1">
      <alignment horizontal="center" vertical="center"/>
    </xf>
    <xf numFmtId="0" fontId="10" fillId="0" borderId="19" xfId="5" applyFont="1" applyBorder="1" applyAlignment="1">
      <alignment horizontal="center" vertical="center"/>
    </xf>
    <xf numFmtId="0" fontId="10" fillId="0" borderId="29" xfId="5" applyFont="1" applyBorder="1" applyAlignment="1">
      <alignment horizontal="center" vertical="center"/>
    </xf>
    <xf numFmtId="0" fontId="10" fillId="0" borderId="95" xfId="5" applyFont="1" applyBorder="1" applyAlignment="1">
      <alignment horizontal="center" vertical="center"/>
    </xf>
    <xf numFmtId="0" fontId="61" fillId="0" borderId="52" xfId="5" applyFont="1" applyBorder="1" applyAlignment="1">
      <alignment horizontal="center" vertical="center"/>
    </xf>
    <xf numFmtId="0" fontId="10" fillId="0" borderId="97" xfId="5" applyFont="1" applyBorder="1" applyAlignment="1">
      <alignment horizontal="center" vertical="center"/>
    </xf>
    <xf numFmtId="0" fontId="10" fillId="0" borderId="0" xfId="20" applyFont="1" applyAlignment="1">
      <alignment vertical="center"/>
    </xf>
    <xf numFmtId="4" fontId="52" fillId="0" borderId="0" xfId="7" applyNumberFormat="1" applyFont="1" applyAlignment="1">
      <alignment vertical="center"/>
    </xf>
    <xf numFmtId="4" fontId="33" fillId="0" borderId="14" xfId="2" applyNumberFormat="1" applyFont="1" applyBorder="1" applyAlignment="1">
      <alignment vertical="center" wrapText="1"/>
    </xf>
    <xf numFmtId="0" fontId="33" fillId="0" borderId="41" xfId="2" applyFont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0" fontId="33" fillId="0" borderId="91" xfId="2" applyFont="1" applyBorder="1" applyAlignment="1">
      <alignment horizontal="center" vertical="center" wrapText="1"/>
    </xf>
    <xf numFmtId="4" fontId="39" fillId="0" borderId="14" xfId="2" applyNumberFormat="1" applyFont="1" applyBorder="1" applyAlignment="1">
      <alignment vertical="center" wrapText="1"/>
    </xf>
    <xf numFmtId="4" fontId="39" fillId="0" borderId="32" xfId="1" applyNumberFormat="1" applyFont="1" applyBorder="1" applyAlignment="1">
      <alignment vertical="center" wrapText="1"/>
    </xf>
    <xf numFmtId="4" fontId="10" fillId="0" borderId="91" xfId="7" applyNumberFormat="1" applyFont="1" applyBorder="1" applyAlignment="1">
      <alignment horizontal="center" vertical="center" wrapText="1"/>
    </xf>
    <xf numFmtId="0" fontId="8" fillId="3" borderId="4" xfId="4" applyFont="1" applyFill="1" applyBorder="1" applyAlignment="1">
      <alignment horizontal="center" vertical="center" wrapText="1"/>
    </xf>
    <xf numFmtId="0" fontId="5" fillId="0" borderId="50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66" xfId="2" applyFont="1" applyBorder="1" applyAlignment="1">
      <alignment horizontal="center" vertical="center"/>
    </xf>
    <xf numFmtId="0" fontId="9" fillId="11" borderId="1" xfId="7" applyFont="1" applyFill="1" applyBorder="1" applyAlignment="1">
      <alignment horizontal="center" vertical="center" wrapText="1"/>
    </xf>
    <xf numFmtId="0" fontId="8" fillId="4" borderId="4" xfId="4" applyFont="1" applyFill="1" applyBorder="1" applyAlignment="1">
      <alignment horizontal="center" vertical="center" wrapText="1"/>
    </xf>
    <xf numFmtId="4" fontId="8" fillId="0" borderId="66" xfId="4" applyNumberFormat="1" applyFont="1" applyBorder="1" applyAlignment="1">
      <alignment horizontal="center" vertical="center" wrapText="1"/>
    </xf>
    <xf numFmtId="0" fontId="8" fillId="0" borderId="74" xfId="7" applyFont="1" applyBorder="1" applyAlignment="1">
      <alignment horizontal="center" vertical="center" wrapText="1"/>
    </xf>
    <xf numFmtId="49" fontId="8" fillId="0" borderId="3" xfId="7" applyNumberFormat="1" applyFont="1" applyBorder="1" applyAlignment="1">
      <alignment horizontal="center" vertical="center" wrapText="1"/>
    </xf>
    <xf numFmtId="4" fontId="35" fillId="0" borderId="10" xfId="7" applyNumberFormat="1" applyFont="1" applyBorder="1" applyAlignment="1">
      <alignment horizontal="center" vertical="center" wrapText="1"/>
    </xf>
    <xf numFmtId="0" fontId="10" fillId="0" borderId="28" xfId="2" applyFont="1" applyBorder="1" applyAlignment="1">
      <alignment horizontal="center" vertical="center" wrapText="1"/>
    </xf>
    <xf numFmtId="49" fontId="10" fillId="0" borderId="30" xfId="23" applyNumberFormat="1" applyFont="1" applyBorder="1" applyAlignment="1">
      <alignment horizontal="center" vertical="center"/>
    </xf>
    <xf numFmtId="4" fontId="10" fillId="11" borderId="52" xfId="7" applyNumberFormat="1" applyFont="1" applyFill="1" applyBorder="1" applyAlignment="1">
      <alignment vertical="center" wrapText="1"/>
    </xf>
    <xf numFmtId="4" fontId="35" fillId="3" borderId="45" xfId="7" applyNumberFormat="1" applyFont="1" applyFill="1" applyBorder="1" applyAlignment="1">
      <alignment vertical="center" wrapText="1"/>
    </xf>
    <xf numFmtId="4" fontId="10" fillId="3" borderId="21" xfId="2" applyNumberFormat="1" applyFont="1" applyFill="1" applyBorder="1" applyAlignment="1">
      <alignment horizontal="right" vertical="center" wrapText="1"/>
    </xf>
    <xf numFmtId="4" fontId="10" fillId="3" borderId="31" xfId="2" applyNumberFormat="1" applyFont="1" applyFill="1" applyBorder="1" applyAlignment="1">
      <alignment horizontal="right" vertical="center" wrapText="1"/>
    </xf>
    <xf numFmtId="4" fontId="10" fillId="3" borderId="26" xfId="12" applyNumberFormat="1" applyFont="1" applyFill="1" applyBorder="1" applyAlignment="1">
      <alignment vertical="center"/>
    </xf>
    <xf numFmtId="4" fontId="35" fillId="3" borderId="21" xfId="12" applyNumberFormat="1" applyFont="1" applyFill="1" applyBorder="1" applyAlignment="1">
      <alignment vertical="center"/>
    </xf>
    <xf numFmtId="4" fontId="10" fillId="3" borderId="26" xfId="2" applyNumberFormat="1" applyFont="1" applyFill="1" applyBorder="1" applyAlignment="1">
      <alignment horizontal="right" vertical="center" wrapText="1"/>
    </xf>
    <xf numFmtId="4" fontId="10" fillId="3" borderId="31" xfId="12" applyNumberFormat="1" applyFont="1" applyFill="1" applyBorder="1" applyAlignment="1">
      <alignment vertical="center"/>
    </xf>
    <xf numFmtId="4" fontId="10" fillId="3" borderId="26" xfId="2" applyNumberFormat="1" applyFont="1" applyFill="1" applyBorder="1" applyAlignment="1">
      <alignment vertical="center" wrapText="1"/>
    </xf>
    <xf numFmtId="49" fontId="45" fillId="10" borderId="19" xfId="12" applyNumberFormat="1" applyFont="1" applyFill="1" applyBorder="1" applyAlignment="1">
      <alignment horizontal="center" vertical="center"/>
    </xf>
    <xf numFmtId="49" fontId="10" fillId="0" borderId="19" xfId="23" applyNumberFormat="1" applyFont="1" applyBorder="1" applyAlignment="1">
      <alignment horizontal="center" vertical="center"/>
    </xf>
    <xf numFmtId="49" fontId="10" fillId="0" borderId="20" xfId="12" applyNumberFormat="1" applyFont="1" applyBorder="1" applyAlignment="1">
      <alignment horizontal="center" vertical="center"/>
    </xf>
    <xf numFmtId="0" fontId="10" fillId="10" borderId="20" xfId="9" applyFont="1" applyFill="1" applyBorder="1" applyAlignment="1">
      <alignment horizontal="left" vertical="center" wrapText="1"/>
    </xf>
    <xf numFmtId="4" fontId="35" fillId="4" borderId="45" xfId="7" applyNumberFormat="1" applyFont="1" applyFill="1" applyBorder="1" applyAlignment="1">
      <alignment vertical="center" wrapText="1"/>
    </xf>
    <xf numFmtId="4" fontId="10" fillId="4" borderId="31" xfId="2" applyNumberFormat="1" applyFont="1" applyFill="1" applyBorder="1" applyAlignment="1">
      <alignment horizontal="right" vertical="center" wrapText="1"/>
    </xf>
    <xf numFmtId="4" fontId="10" fillId="4" borderId="26" xfId="12" applyNumberFormat="1" applyFont="1" applyFill="1" applyBorder="1" applyAlignment="1">
      <alignment vertical="center"/>
    </xf>
    <xf numFmtId="4" fontId="35" fillId="4" borderId="21" xfId="12" applyNumberFormat="1" applyFont="1" applyFill="1" applyBorder="1" applyAlignment="1">
      <alignment vertical="center"/>
    </xf>
    <xf numFmtId="4" fontId="10" fillId="4" borderId="26" xfId="2" applyNumberFormat="1" applyFont="1" applyFill="1" applyBorder="1" applyAlignment="1">
      <alignment horizontal="right" vertical="center" wrapText="1"/>
    </xf>
    <xf numFmtId="4" fontId="10" fillId="4" borderId="31" xfId="12" applyNumberFormat="1" applyFont="1" applyFill="1" applyBorder="1" applyAlignment="1">
      <alignment vertical="center"/>
    </xf>
    <xf numFmtId="4" fontId="10" fillId="4" borderId="26" xfId="2" applyNumberFormat="1" applyFont="1" applyFill="1" applyBorder="1" applyAlignment="1">
      <alignment vertical="center" wrapText="1"/>
    </xf>
    <xf numFmtId="4" fontId="10" fillId="0" borderId="26" xfId="7" applyNumberFormat="1" applyFont="1" applyBorder="1" applyAlignment="1">
      <alignment horizontal="center" vertical="center" wrapText="1"/>
    </xf>
    <xf numFmtId="4" fontId="10" fillId="0" borderId="35" xfId="7" applyNumberFormat="1" applyFont="1" applyBorder="1" applyAlignment="1">
      <alignment horizontal="center" vertical="center" wrapText="1"/>
    </xf>
    <xf numFmtId="4" fontId="10" fillId="10" borderId="21" xfId="2" applyNumberFormat="1" applyFont="1" applyFill="1" applyBorder="1" applyAlignment="1">
      <alignment horizontal="right" vertical="center" wrapText="1"/>
    </xf>
    <xf numFmtId="4" fontId="10" fillId="10" borderId="21" xfId="2" applyNumberFormat="1" applyFont="1" applyFill="1" applyBorder="1" applyAlignment="1">
      <alignment vertical="center" wrapText="1"/>
    </xf>
    <xf numFmtId="4" fontId="10" fillId="0" borderId="21" xfId="7" applyNumberFormat="1" applyFont="1" applyBorder="1" applyAlignment="1">
      <alignment vertical="center" wrapText="1"/>
    </xf>
    <xf numFmtId="4" fontId="10" fillId="0" borderId="31" xfId="7" applyNumberFormat="1" applyFont="1" applyBorder="1" applyAlignment="1">
      <alignment vertical="center" wrapText="1"/>
    </xf>
    <xf numFmtId="49" fontId="10" fillId="0" borderId="29" xfId="12" applyNumberFormat="1" applyFont="1" applyBorder="1" applyAlignment="1">
      <alignment horizontal="center" vertical="center"/>
    </xf>
    <xf numFmtId="49" fontId="8" fillId="0" borderId="0" xfId="23" applyNumberFormat="1" applyFont="1" applyAlignment="1">
      <alignment horizontal="center" vertical="center"/>
    </xf>
    <xf numFmtId="49" fontId="10" fillId="0" borderId="13" xfId="12" applyNumberFormat="1" applyFont="1" applyBorder="1" applyAlignment="1">
      <alignment horizontal="center" vertical="center"/>
    </xf>
    <xf numFmtId="4" fontId="10" fillId="11" borderId="11" xfId="2" applyNumberFormat="1" applyFont="1" applyFill="1" applyBorder="1" applyAlignment="1">
      <alignment horizontal="right" vertical="center" wrapText="1"/>
    </xf>
    <xf numFmtId="4" fontId="10" fillId="4" borderId="14" xfId="2" applyNumberFormat="1" applyFont="1" applyFill="1" applyBorder="1" applyAlignment="1">
      <alignment horizontal="right" vertical="center" wrapText="1"/>
    </xf>
    <xf numFmtId="0" fontId="10" fillId="0" borderId="38" xfId="13" applyFont="1" applyBorder="1" applyAlignment="1">
      <alignment horizontal="center" vertical="center"/>
    </xf>
    <xf numFmtId="4" fontId="35" fillId="3" borderId="9" xfId="7" applyNumberFormat="1" applyFont="1" applyFill="1" applyBorder="1" applyAlignment="1">
      <alignment vertical="center"/>
    </xf>
    <xf numFmtId="4" fontId="10" fillId="3" borderId="14" xfId="2" applyNumberFormat="1" applyFont="1" applyFill="1" applyBorder="1" applyAlignment="1">
      <alignment horizontal="right" vertical="center" wrapText="1"/>
    </xf>
    <xf numFmtId="0" fontId="10" fillId="0" borderId="0" xfId="20" applyFont="1" applyAlignment="1">
      <alignment horizontal="center"/>
    </xf>
    <xf numFmtId="0" fontId="10" fillId="0" borderId="0" xfId="20" applyFont="1" applyAlignment="1">
      <alignment vertical="center" wrapText="1"/>
    </xf>
    <xf numFmtId="0" fontId="8" fillId="0" borderId="0" xfId="20" applyFont="1" applyAlignment="1">
      <alignment horizontal="center" vertical="center" wrapText="1"/>
    </xf>
    <xf numFmtId="0" fontId="10" fillId="0" borderId="0" xfId="20" applyFont="1" applyAlignment="1">
      <alignment horizontal="center" vertical="center" wrapText="1"/>
    </xf>
    <xf numFmtId="0" fontId="2" fillId="0" borderId="0" xfId="20" applyAlignment="1">
      <alignment vertical="center" wrapText="1"/>
    </xf>
    <xf numFmtId="4" fontId="10" fillId="0" borderId="0" xfId="20" applyNumberFormat="1" applyFont="1" applyAlignment="1">
      <alignment vertical="center" wrapText="1"/>
    </xf>
    <xf numFmtId="0" fontId="34" fillId="0" borderId="0" xfId="20" applyFont="1" applyAlignment="1">
      <alignment vertical="center" wrapText="1"/>
    </xf>
    <xf numFmtId="0" fontId="34" fillId="0" borderId="0" xfId="20" applyFont="1" applyAlignment="1">
      <alignment vertical="center"/>
    </xf>
    <xf numFmtId="4" fontId="10" fillId="4" borderId="21" xfId="13" applyNumberFormat="1" applyFont="1" applyFill="1" applyBorder="1" applyAlignment="1">
      <alignment vertical="center"/>
    </xf>
    <xf numFmtId="4" fontId="62" fillId="0" borderId="0" xfId="20" applyNumberFormat="1" applyFont="1" applyAlignment="1">
      <alignment vertical="center" wrapText="1"/>
    </xf>
    <xf numFmtId="0" fontId="10" fillId="0" borderId="0" xfId="20" applyFont="1" applyAlignment="1">
      <alignment horizontal="center" vertical="center"/>
    </xf>
    <xf numFmtId="4" fontId="10" fillId="0" borderId="0" xfId="20" applyNumberFormat="1" applyFont="1" applyAlignment="1">
      <alignment horizontal="center" vertical="center"/>
    </xf>
    <xf numFmtId="4" fontId="10" fillId="0" borderId="0" xfId="20" applyNumberFormat="1" applyFont="1" applyAlignment="1">
      <alignment vertical="center"/>
    </xf>
    <xf numFmtId="0" fontId="39" fillId="0" borderId="4" xfId="20" applyFont="1" applyBorder="1" applyAlignment="1">
      <alignment horizontal="center" vertical="center"/>
    </xf>
    <xf numFmtId="0" fontId="35" fillId="0" borderId="108" xfId="2" applyFont="1" applyBorder="1" applyAlignment="1">
      <alignment horizontal="center" vertical="center"/>
    </xf>
    <xf numFmtId="4" fontId="35" fillId="4" borderId="9" xfId="20" applyNumberFormat="1" applyFont="1" applyFill="1" applyBorder="1" applyAlignment="1">
      <alignment vertical="center"/>
    </xf>
    <xf numFmtId="4" fontId="35" fillId="0" borderId="10" xfId="20" applyNumberFormat="1" applyFont="1" applyBorder="1" applyAlignment="1">
      <alignment horizontal="center" vertical="center" wrapText="1"/>
    </xf>
    <xf numFmtId="4" fontId="10" fillId="3" borderId="52" xfId="20" applyNumberFormat="1" applyFont="1" applyFill="1" applyBorder="1" applyAlignment="1">
      <alignment vertical="center"/>
    </xf>
    <xf numFmtId="0" fontId="10" fillId="0" borderId="54" xfId="20" applyFont="1" applyBorder="1" applyAlignment="1">
      <alignment horizontal="center" vertical="center" wrapText="1"/>
    </xf>
    <xf numFmtId="4" fontId="35" fillId="4" borderId="31" xfId="20" applyNumberFormat="1" applyFont="1" applyFill="1" applyBorder="1" applyAlignment="1">
      <alignment vertical="center"/>
    </xf>
    <xf numFmtId="4" fontId="35" fillId="0" borderId="32" xfId="20" applyNumberFormat="1" applyFont="1" applyBorder="1" applyAlignment="1">
      <alignment horizontal="center" vertical="center" wrapText="1"/>
    </xf>
    <xf numFmtId="4" fontId="10" fillId="3" borderId="54" xfId="20" applyNumberFormat="1" applyFont="1" applyFill="1" applyBorder="1" applyAlignment="1">
      <alignment vertical="center"/>
    </xf>
    <xf numFmtId="4" fontId="35" fillId="4" borderId="21" xfId="20" applyNumberFormat="1" applyFont="1" applyFill="1" applyBorder="1" applyAlignment="1">
      <alignment vertical="center"/>
    </xf>
    <xf numFmtId="4" fontId="35" fillId="0" borderId="22" xfId="20" applyNumberFormat="1" applyFont="1" applyBorder="1" applyAlignment="1">
      <alignment horizontal="center" vertical="center" wrapText="1"/>
    </xf>
    <xf numFmtId="0" fontId="10" fillId="0" borderId="22" xfId="20" applyFont="1" applyBorder="1" applyAlignment="1">
      <alignment vertical="center" wrapText="1"/>
    </xf>
    <xf numFmtId="4" fontId="10" fillId="3" borderId="107" xfId="20" applyNumberFormat="1" applyFont="1" applyFill="1" applyBorder="1" applyAlignment="1">
      <alignment vertical="center"/>
    </xf>
    <xf numFmtId="4" fontId="10" fillId="3" borderId="101" xfId="20" applyNumberFormat="1" applyFont="1" applyFill="1" applyBorder="1" applyAlignment="1">
      <alignment vertical="center"/>
    </xf>
    <xf numFmtId="4" fontId="35" fillId="0" borderId="102" xfId="20" applyNumberFormat="1" applyFont="1" applyBorder="1" applyAlignment="1">
      <alignment horizontal="center" vertical="center" wrapText="1"/>
    </xf>
    <xf numFmtId="4" fontId="35" fillId="0" borderId="0" xfId="20" applyNumberFormat="1" applyFont="1" applyAlignment="1">
      <alignment vertical="center"/>
    </xf>
    <xf numFmtId="4" fontId="35" fillId="0" borderId="0" xfId="20" applyNumberFormat="1" applyFont="1" applyAlignment="1">
      <alignment horizontal="center" vertical="center" wrapText="1"/>
    </xf>
    <xf numFmtId="49" fontId="20" fillId="0" borderId="0" xfId="2" applyNumberFormat="1" applyFont="1"/>
    <xf numFmtId="49" fontId="20" fillId="0" borderId="0" xfId="2" applyNumberFormat="1" applyFont="1" applyAlignment="1">
      <alignment wrapText="1"/>
    </xf>
    <xf numFmtId="4" fontId="33" fillId="0" borderId="45" xfId="20" applyNumberFormat="1" applyFont="1" applyBorder="1" applyAlignment="1">
      <alignment vertical="center" wrapText="1"/>
    </xf>
    <xf numFmtId="4" fontId="33" fillId="0" borderId="3" xfId="20" applyNumberFormat="1" applyFont="1" applyBorder="1" applyAlignment="1">
      <alignment vertical="center" wrapText="1"/>
    </xf>
    <xf numFmtId="4" fontId="33" fillId="0" borderId="2" xfId="20" applyNumberFormat="1" applyFont="1" applyBorder="1" applyAlignment="1">
      <alignment vertical="center" wrapText="1"/>
    </xf>
    <xf numFmtId="4" fontId="33" fillId="0" borderId="35" xfId="20" applyNumberFormat="1" applyFont="1" applyBorder="1" applyAlignment="1">
      <alignment vertical="center" wrapText="1"/>
    </xf>
    <xf numFmtId="4" fontId="33" fillId="0" borderId="14" xfId="20" applyNumberFormat="1" applyFont="1" applyBorder="1" applyAlignment="1">
      <alignment vertical="center" wrapText="1"/>
    </xf>
    <xf numFmtId="166" fontId="10" fillId="0" borderId="0" xfId="20" applyNumberFormat="1" applyFont="1"/>
    <xf numFmtId="4" fontId="63" fillId="3" borderId="9" xfId="21" applyNumberFormat="1" applyFont="1" applyFill="1" applyBorder="1" applyAlignment="1">
      <alignment vertical="center"/>
    </xf>
    <xf numFmtId="0" fontId="10" fillId="0" borderId="46" xfId="20" applyFont="1" applyBorder="1" applyAlignment="1">
      <alignment horizontal="center" vertical="center" wrapText="1"/>
    </xf>
    <xf numFmtId="0" fontId="10" fillId="0" borderId="8" xfId="20" applyFont="1" applyBorder="1" applyAlignment="1">
      <alignment horizontal="center" vertical="center" wrapText="1"/>
    </xf>
    <xf numFmtId="0" fontId="10" fillId="0" borderId="7" xfId="20" applyFont="1" applyBorder="1" applyAlignment="1">
      <alignment vertical="center" wrapText="1"/>
    </xf>
    <xf numFmtId="166" fontId="10" fillId="0" borderId="8" xfId="20" applyNumberFormat="1" applyFont="1" applyBorder="1" applyAlignment="1">
      <alignment vertical="center" wrapText="1"/>
    </xf>
    <xf numFmtId="166" fontId="10" fillId="0" borderId="131" xfId="2" applyNumberFormat="1" applyFont="1" applyBorder="1" applyAlignment="1">
      <alignment horizontal="right" vertical="center" wrapText="1"/>
    </xf>
    <xf numFmtId="166" fontId="10" fillId="11" borderId="9" xfId="20" applyNumberFormat="1" applyFont="1" applyFill="1" applyBorder="1"/>
    <xf numFmtId="166" fontId="10" fillId="4" borderId="36" xfId="20" applyNumberFormat="1" applyFont="1" applyFill="1" applyBorder="1" applyAlignment="1">
      <alignment horizontal="right" vertical="center" wrapText="1"/>
    </xf>
    <xf numFmtId="4" fontId="63" fillId="3" borderId="21" xfId="21" applyNumberFormat="1" applyFont="1" applyFill="1" applyBorder="1" applyAlignment="1">
      <alignment vertical="center"/>
    </xf>
    <xf numFmtId="0" fontId="10" fillId="0" borderId="48" xfId="20" applyFont="1" applyBorder="1" applyAlignment="1">
      <alignment horizontal="center" vertical="center" wrapText="1"/>
    </xf>
    <xf numFmtId="0" fontId="10" fillId="0" borderId="19" xfId="20" applyFont="1" applyBorder="1" applyAlignment="1">
      <alignment horizontal="center" vertical="center" wrapText="1"/>
    </xf>
    <xf numFmtId="0" fontId="10" fillId="0" borderId="20" xfId="20" applyFont="1" applyBorder="1" applyAlignment="1">
      <alignment vertical="center" wrapText="1"/>
    </xf>
    <xf numFmtId="166" fontId="10" fillId="0" borderId="19" xfId="20" applyNumberFormat="1" applyFont="1" applyBorder="1" applyAlignment="1">
      <alignment vertical="center" wrapText="1"/>
    </xf>
    <xf numFmtId="166" fontId="10" fillId="0" borderId="132" xfId="2" applyNumberFormat="1" applyFont="1" applyBorder="1" applyAlignment="1">
      <alignment horizontal="right" vertical="center" wrapText="1"/>
    </xf>
    <xf numFmtId="166" fontId="10" fillId="11" borderId="21" xfId="20" applyNumberFormat="1" applyFont="1" applyFill="1" applyBorder="1"/>
    <xf numFmtId="166" fontId="10" fillId="4" borderId="22" xfId="20" applyNumberFormat="1" applyFont="1" applyFill="1" applyBorder="1" applyAlignment="1">
      <alignment horizontal="right" vertical="center" wrapText="1"/>
    </xf>
    <xf numFmtId="166" fontId="10" fillId="0" borderId="133" xfId="2" applyNumberFormat="1" applyFont="1" applyBorder="1" applyAlignment="1">
      <alignment horizontal="right" vertical="center" wrapText="1"/>
    </xf>
    <xf numFmtId="166" fontId="10" fillId="0" borderId="20" xfId="2" applyNumberFormat="1" applyFont="1" applyBorder="1" applyAlignment="1">
      <alignment horizontal="right" vertical="center" wrapText="1"/>
    </xf>
    <xf numFmtId="166" fontId="10" fillId="4" borderId="32" xfId="20" applyNumberFormat="1" applyFont="1" applyFill="1" applyBorder="1" applyAlignment="1">
      <alignment horizontal="right" vertical="center" wrapText="1"/>
    </xf>
    <xf numFmtId="4" fontId="10" fillId="3" borderId="21" xfId="20" applyNumberFormat="1" applyFont="1" applyFill="1" applyBorder="1"/>
    <xf numFmtId="0" fontId="10" fillId="0" borderId="53" xfId="20" applyFont="1" applyBorder="1" applyAlignment="1">
      <alignment horizontal="center" vertical="center" wrapText="1"/>
    </xf>
    <xf numFmtId="0" fontId="10" fillId="0" borderId="24" xfId="20" applyFont="1" applyBorder="1" applyAlignment="1">
      <alignment horizontal="center" vertical="center" wrapText="1"/>
    </xf>
    <xf numFmtId="0" fontId="10" fillId="0" borderId="25" xfId="20" applyFont="1" applyBorder="1" applyAlignment="1">
      <alignment vertical="center" wrapText="1"/>
    </xf>
    <xf numFmtId="166" fontId="10" fillId="0" borderId="24" xfId="20" applyNumberFormat="1" applyFont="1" applyBorder="1" applyAlignment="1">
      <alignment vertical="center" wrapText="1"/>
    </xf>
    <xf numFmtId="166" fontId="10" fillId="0" borderId="25" xfId="2" applyNumberFormat="1" applyFont="1" applyBorder="1" applyAlignment="1">
      <alignment horizontal="right" vertical="center" wrapText="1"/>
    </xf>
    <xf numFmtId="166" fontId="10" fillId="4" borderId="27" xfId="20" applyNumberFormat="1" applyFont="1" applyFill="1" applyBorder="1" applyAlignment="1">
      <alignment horizontal="right" vertical="center" wrapText="1"/>
    </xf>
    <xf numFmtId="4" fontId="10" fillId="3" borderId="49" xfId="20" applyNumberFormat="1" applyFont="1" applyFill="1" applyBorder="1"/>
    <xf numFmtId="166" fontId="10" fillId="0" borderId="0" xfId="20" applyNumberFormat="1" applyFont="1" applyAlignment="1">
      <alignment vertical="center" wrapText="1"/>
    </xf>
    <xf numFmtId="166" fontId="10" fillId="0" borderId="0" xfId="2" applyNumberFormat="1" applyFont="1" applyAlignment="1">
      <alignment horizontal="right" vertical="center" wrapText="1"/>
    </xf>
    <xf numFmtId="166" fontId="10" fillId="0" borderId="0" xfId="20" applyNumberFormat="1" applyFont="1" applyAlignment="1">
      <alignment horizontal="right" vertical="center" wrapText="1"/>
    </xf>
    <xf numFmtId="4" fontId="35" fillId="3" borderId="6" xfId="20" applyNumberFormat="1" applyFont="1" applyFill="1" applyBorder="1" applyAlignment="1">
      <alignment vertical="center"/>
    </xf>
    <xf numFmtId="49" fontId="35" fillId="0" borderId="8" xfId="2" applyNumberFormat="1" applyFont="1" applyBorder="1" applyAlignment="1">
      <alignment horizontal="center" vertical="center"/>
    </xf>
    <xf numFmtId="0" fontId="35" fillId="0" borderId="7" xfId="2" applyFont="1" applyBorder="1" applyAlignment="1">
      <alignment vertical="center"/>
    </xf>
    <xf numFmtId="4" fontId="35" fillId="11" borderId="9" xfId="20" applyNumberFormat="1" applyFont="1" applyFill="1" applyBorder="1" applyAlignment="1">
      <alignment vertical="center"/>
    </xf>
    <xf numFmtId="4" fontId="64" fillId="0" borderId="0" xfId="21" applyNumberFormat="1" applyFont="1" applyAlignment="1">
      <alignment vertical="center"/>
    </xf>
    <xf numFmtId="4" fontId="10" fillId="0" borderId="0" xfId="20" applyNumberFormat="1" applyFont="1"/>
    <xf numFmtId="4" fontId="10" fillId="11" borderId="21" xfId="20" applyNumberFormat="1" applyFont="1" applyFill="1" applyBorder="1" applyAlignment="1">
      <alignment vertical="center"/>
    </xf>
    <xf numFmtId="4" fontId="10" fillId="4" borderId="21" xfId="20" applyNumberFormat="1" applyFont="1" applyFill="1" applyBorder="1" applyAlignment="1">
      <alignment vertical="center"/>
    </xf>
    <xf numFmtId="4" fontId="8" fillId="0" borderId="0" xfId="21" applyNumberFormat="1" applyFont="1" applyAlignment="1">
      <alignment vertical="center"/>
    </xf>
    <xf numFmtId="4" fontId="35" fillId="3" borderId="54" xfId="20" applyNumberFormat="1" applyFont="1" applyFill="1" applyBorder="1" applyAlignment="1">
      <alignment vertical="center"/>
    </xf>
    <xf numFmtId="0" fontId="35" fillId="0" borderId="18" xfId="2" applyFont="1" applyBorder="1" applyAlignment="1">
      <alignment horizontal="center" vertical="center"/>
    </xf>
    <xf numFmtId="49" fontId="35" fillId="0" borderId="19" xfId="2" applyNumberFormat="1" applyFont="1" applyBorder="1" applyAlignment="1">
      <alignment horizontal="center" vertical="center"/>
    </xf>
    <xf numFmtId="0" fontId="35" fillId="0" borderId="20" xfId="2" applyFont="1" applyBorder="1" applyAlignment="1">
      <alignment vertical="center"/>
    </xf>
    <xf numFmtId="4" fontId="35" fillId="11" borderId="21" xfId="20" applyNumberFormat="1" applyFont="1" applyFill="1" applyBorder="1" applyAlignment="1">
      <alignment vertical="center"/>
    </xf>
    <xf numFmtId="0" fontId="27" fillId="10" borderId="30" xfId="21" applyFont="1" applyFill="1" applyBorder="1" applyAlignment="1">
      <alignment vertical="center" wrapText="1"/>
    </xf>
    <xf numFmtId="4" fontId="35" fillId="3" borderId="52" xfId="20" applyNumberFormat="1" applyFont="1" applyFill="1" applyBorder="1" applyAlignment="1">
      <alignment vertical="center"/>
    </xf>
    <xf numFmtId="49" fontId="35" fillId="0" borderId="29" xfId="2" applyNumberFormat="1" applyFont="1" applyBorder="1" applyAlignment="1">
      <alignment horizontal="center" vertical="center"/>
    </xf>
    <xf numFmtId="0" fontId="10" fillId="0" borderId="95" xfId="2" applyFont="1" applyBorder="1" applyAlignment="1">
      <alignment vertical="center"/>
    </xf>
    <xf numFmtId="4" fontId="10" fillId="0" borderId="22" xfId="20" applyNumberFormat="1" applyFont="1" applyBorder="1" applyAlignment="1">
      <alignment horizontal="center" vertical="center" wrapText="1"/>
    </xf>
    <xf numFmtId="0" fontId="10" fillId="0" borderId="23" xfId="2" applyFont="1" applyBorder="1" applyAlignment="1">
      <alignment horizontal="center" vertical="center"/>
    </xf>
    <xf numFmtId="4" fontId="10" fillId="4" borderId="26" xfId="20" applyNumberFormat="1" applyFont="1" applyFill="1" applyBorder="1" applyAlignment="1">
      <alignment vertical="center"/>
    </xf>
    <xf numFmtId="4" fontId="10" fillId="0" borderId="27" xfId="20" applyNumberFormat="1" applyFont="1" applyBorder="1" applyAlignment="1">
      <alignment horizontal="center" vertical="center" wrapText="1"/>
    </xf>
    <xf numFmtId="4" fontId="27" fillId="3" borderId="54" xfId="20" applyNumberFormat="1" applyFont="1" applyFill="1" applyBorder="1" applyAlignment="1">
      <alignment vertical="center"/>
    </xf>
    <xf numFmtId="0" fontId="27" fillId="0" borderId="18" xfId="2" applyFont="1" applyBorder="1" applyAlignment="1">
      <alignment horizontal="center" vertical="center"/>
    </xf>
    <xf numFmtId="49" fontId="27" fillId="0" borderId="19" xfId="2" applyNumberFormat="1" applyFont="1" applyBorder="1" applyAlignment="1">
      <alignment horizontal="center" vertical="center"/>
    </xf>
    <xf numFmtId="0" fontId="27" fillId="0" borderId="0" xfId="20" applyFont="1" applyAlignment="1">
      <alignment vertical="center"/>
    </xf>
    <xf numFmtId="0" fontId="10" fillId="0" borderId="0" xfId="2" applyFont="1" applyAlignment="1">
      <alignment horizontal="center" vertical="center"/>
    </xf>
    <xf numFmtId="49" fontId="10" fillId="0" borderId="0" xfId="2" applyNumberFormat="1" applyFont="1" applyAlignment="1">
      <alignment horizontal="center" vertical="center"/>
    </xf>
    <xf numFmtId="0" fontId="28" fillId="0" borderId="0" xfId="20" applyFont="1" applyAlignment="1">
      <alignment vertical="center"/>
    </xf>
    <xf numFmtId="0" fontId="10" fillId="0" borderId="0" xfId="2" applyFont="1" applyAlignment="1">
      <alignment vertical="center"/>
    </xf>
    <xf numFmtId="4" fontId="10" fillId="0" borderId="0" xfId="20" applyNumberFormat="1" applyFont="1" applyAlignment="1">
      <alignment horizontal="center" vertical="center" wrapText="1"/>
    </xf>
    <xf numFmtId="4" fontId="33" fillId="0" borderId="39" xfId="2" applyNumberFormat="1" applyFont="1" applyBorder="1" applyAlignment="1">
      <alignment vertical="center" wrapText="1"/>
    </xf>
    <xf numFmtId="0" fontId="39" fillId="0" borderId="5" xfId="20" applyFont="1" applyBorder="1" applyAlignment="1">
      <alignment horizontal="center" vertical="center"/>
    </xf>
    <xf numFmtId="4" fontId="35" fillId="3" borderId="9" xfId="20" applyNumberFormat="1" applyFont="1" applyFill="1" applyBorder="1" applyAlignment="1">
      <alignment vertical="center"/>
    </xf>
    <xf numFmtId="0" fontId="35" fillId="0" borderId="94" xfId="2" applyFont="1" applyBorder="1" applyAlignment="1">
      <alignment vertical="center"/>
    </xf>
    <xf numFmtId="4" fontId="35" fillId="11" borderId="6" xfId="20" applyNumberFormat="1" applyFont="1" applyFill="1" applyBorder="1" applyAlignment="1">
      <alignment vertical="center"/>
    </xf>
    <xf numFmtId="4" fontId="10" fillId="3" borderId="21" xfId="20" applyNumberFormat="1" applyFont="1" applyFill="1" applyBorder="1" applyAlignment="1">
      <alignment vertical="center"/>
    </xf>
    <xf numFmtId="4" fontId="10" fillId="11" borderId="54" xfId="20" applyNumberFormat="1" applyFont="1" applyFill="1" applyBorder="1" applyAlignment="1">
      <alignment vertical="center"/>
    </xf>
    <xf numFmtId="4" fontId="10" fillId="3" borderId="26" xfId="20" applyNumberFormat="1" applyFont="1" applyFill="1" applyBorder="1" applyAlignment="1">
      <alignment vertical="center"/>
    </xf>
    <xf numFmtId="0" fontId="10" fillId="0" borderId="96" xfId="2" applyFont="1" applyBorder="1" applyAlignment="1">
      <alignment vertical="center" wrapText="1"/>
    </xf>
    <xf numFmtId="4" fontId="10" fillId="11" borderId="107" xfId="20" applyNumberFormat="1" applyFont="1" applyFill="1" applyBorder="1" applyAlignment="1">
      <alignment vertical="center"/>
    </xf>
    <xf numFmtId="4" fontId="10" fillId="3" borderId="35" xfId="20" applyNumberFormat="1" applyFont="1" applyFill="1" applyBorder="1" applyAlignment="1">
      <alignment vertical="center"/>
    </xf>
    <xf numFmtId="4" fontId="10" fillId="4" borderId="35" xfId="20" applyNumberFormat="1" applyFont="1" applyFill="1" applyBorder="1" applyAlignment="1">
      <alignment vertical="center"/>
    </xf>
    <xf numFmtId="4" fontId="10" fillId="3" borderId="49" xfId="20" applyNumberFormat="1" applyFont="1" applyFill="1" applyBorder="1" applyAlignment="1">
      <alignment vertical="center"/>
    </xf>
    <xf numFmtId="0" fontId="10" fillId="0" borderId="98" xfId="2" applyFont="1" applyBorder="1" applyAlignment="1">
      <alignment horizontal="center" vertical="center"/>
    </xf>
    <xf numFmtId="49" fontId="10" fillId="0" borderId="57" xfId="2" applyNumberFormat="1" applyFont="1" applyBorder="1" applyAlignment="1">
      <alignment horizontal="center" vertical="center"/>
    </xf>
    <xf numFmtId="4" fontId="10" fillId="11" borderId="101" xfId="20" applyNumberFormat="1" applyFont="1" applyFill="1" applyBorder="1" applyAlignment="1">
      <alignment vertical="center"/>
    </xf>
    <xf numFmtId="4" fontId="10" fillId="4" borderId="49" xfId="20" applyNumberFormat="1" applyFont="1" applyFill="1" applyBorder="1" applyAlignment="1">
      <alignment vertical="center"/>
    </xf>
    <xf numFmtId="4" fontId="33" fillId="0" borderId="5" xfId="2" applyNumberFormat="1" applyFont="1" applyBorder="1" applyAlignment="1">
      <alignment vertical="center" wrapText="1"/>
    </xf>
    <xf numFmtId="0" fontId="35" fillId="0" borderId="75" xfId="2" applyFont="1" applyBorder="1" applyAlignment="1">
      <alignment horizontal="center" vertical="center"/>
    </xf>
    <xf numFmtId="0" fontId="35" fillId="0" borderId="126" xfId="2" applyFont="1" applyBorder="1" applyAlignment="1">
      <alignment horizontal="center" vertical="center"/>
    </xf>
    <xf numFmtId="0" fontId="35" fillId="0" borderId="130" xfId="2" applyFont="1" applyBorder="1" applyAlignment="1">
      <alignment horizontal="left" vertical="center"/>
    </xf>
    <xf numFmtId="4" fontId="35" fillId="0" borderId="10" xfId="20" applyNumberFormat="1" applyFont="1" applyBorder="1" applyAlignment="1">
      <alignment horizontal="center" vertical="center"/>
    </xf>
    <xf numFmtId="0" fontId="10" fillId="0" borderId="18" xfId="20" applyFont="1" applyBorder="1" applyAlignment="1">
      <alignment horizontal="center" vertical="center"/>
    </xf>
    <xf numFmtId="49" fontId="10" fillId="0" borderId="24" xfId="20" applyNumberFormat="1" applyFont="1" applyBorder="1" applyAlignment="1">
      <alignment horizontal="center" vertical="center"/>
    </xf>
    <xf numFmtId="0" fontId="10" fillId="4" borderId="21" xfId="20" applyFont="1" applyFill="1" applyBorder="1" applyAlignment="1">
      <alignment vertical="center"/>
    </xf>
    <xf numFmtId="0" fontId="10" fillId="0" borderId="22" xfId="20" applyFont="1" applyBorder="1" applyAlignment="1">
      <alignment vertical="center"/>
    </xf>
    <xf numFmtId="49" fontId="10" fillId="0" borderId="19" xfId="21" applyNumberFormat="1" applyFont="1" applyBorder="1" applyAlignment="1">
      <alignment horizontal="center" vertical="center"/>
    </xf>
    <xf numFmtId="0" fontId="10" fillId="0" borderId="98" xfId="20" applyFont="1" applyBorder="1" applyAlignment="1">
      <alignment horizontal="center" vertical="center"/>
    </xf>
    <xf numFmtId="0" fontId="10" fillId="0" borderId="102" xfId="20" applyFont="1" applyBorder="1" applyAlignment="1">
      <alignment vertical="center"/>
    </xf>
    <xf numFmtId="49" fontId="8" fillId="0" borderId="0" xfId="20" applyNumberFormat="1" applyFont="1" applyAlignment="1">
      <alignment horizontal="center" vertical="center" wrapText="1"/>
    </xf>
    <xf numFmtId="0" fontId="10" fillId="0" borderId="17" xfId="20" applyFont="1" applyBorder="1" applyAlignment="1">
      <alignment horizontal="center" vertical="center"/>
    </xf>
    <xf numFmtId="49" fontId="10" fillId="0" borderId="8" xfId="20" applyNumberFormat="1" applyFont="1" applyBorder="1" applyAlignment="1">
      <alignment vertical="center"/>
    </xf>
    <xf numFmtId="0" fontId="10" fillId="0" borderId="94" xfId="2" applyFont="1" applyBorder="1" applyAlignment="1">
      <alignment vertical="center" wrapText="1"/>
    </xf>
    <xf numFmtId="166" fontId="28" fillId="0" borderId="10" xfId="2" applyNumberFormat="1" applyFont="1" applyBorder="1" applyAlignment="1">
      <alignment horizontal="right" vertical="center"/>
    </xf>
    <xf numFmtId="4" fontId="28" fillId="3" borderId="49" xfId="2" applyNumberFormat="1" applyFont="1" applyFill="1" applyBorder="1" applyAlignment="1">
      <alignment horizontal="right" vertical="center" wrapText="1"/>
    </xf>
    <xf numFmtId="0" fontId="10" fillId="0" borderId="99" xfId="2" applyFont="1" applyBorder="1" applyAlignment="1">
      <alignment vertical="center" wrapText="1"/>
    </xf>
    <xf numFmtId="166" fontId="28" fillId="0" borderId="102" xfId="2" applyNumberFormat="1" applyFont="1" applyBorder="1" applyAlignment="1">
      <alignment horizontal="right" vertical="center"/>
    </xf>
    <xf numFmtId="4" fontId="39" fillId="0" borderId="1" xfId="20" applyNumberFormat="1" applyFont="1" applyBorder="1" applyAlignment="1">
      <alignment vertical="center" wrapText="1"/>
    </xf>
    <xf numFmtId="0" fontId="39" fillId="0" borderId="90" xfId="2" applyFont="1" applyBorder="1" applyAlignment="1">
      <alignment horizontal="center" vertical="center" wrapText="1"/>
    </xf>
    <xf numFmtId="4" fontId="39" fillId="0" borderId="4" xfId="20" applyNumberFormat="1" applyFont="1" applyBorder="1" applyAlignment="1">
      <alignment vertical="center" wrapText="1"/>
    </xf>
    <xf numFmtId="4" fontId="35" fillId="3" borderId="6" xfId="20" applyNumberFormat="1" applyFont="1" applyFill="1" applyBorder="1" applyAlignment="1">
      <alignment vertical="center" wrapText="1"/>
    </xf>
    <xf numFmtId="0" fontId="35" fillId="0" borderId="94" xfId="20" applyFont="1" applyBorder="1" applyAlignment="1">
      <alignment vertical="center" wrapText="1"/>
    </xf>
    <xf numFmtId="4" fontId="35" fillId="11" borderId="6" xfId="20" applyNumberFormat="1" applyFont="1" applyFill="1" applyBorder="1" applyAlignment="1">
      <alignment vertical="center" wrapText="1"/>
    </xf>
    <xf numFmtId="4" fontId="35" fillId="4" borderId="9" xfId="20" applyNumberFormat="1" applyFont="1" applyFill="1" applyBorder="1" applyAlignment="1">
      <alignment vertical="center" wrapText="1"/>
    </xf>
    <xf numFmtId="4" fontId="10" fillId="0" borderId="9" xfId="20" applyNumberFormat="1" applyFont="1" applyBorder="1" applyAlignment="1">
      <alignment horizontal="center" vertical="center" wrapText="1"/>
    </xf>
    <xf numFmtId="4" fontId="10" fillId="3" borderId="101" xfId="20" applyNumberFormat="1" applyFont="1" applyFill="1" applyBorder="1" applyAlignment="1">
      <alignment vertical="center" wrapText="1"/>
    </xf>
    <xf numFmtId="4" fontId="10" fillId="4" borderId="49" xfId="20" applyNumberFormat="1" applyFont="1" applyFill="1" applyBorder="1" applyAlignment="1">
      <alignment vertical="center" wrapText="1"/>
    </xf>
    <xf numFmtId="0" fontId="10" fillId="0" borderId="0" xfId="20" applyFont="1" applyAlignment="1">
      <alignment horizontal="right"/>
    </xf>
    <xf numFmtId="0" fontId="59" fillId="0" borderId="3" xfId="5" applyFont="1" applyBorder="1" applyAlignment="1">
      <alignment horizontal="center" vertical="center"/>
    </xf>
    <xf numFmtId="0" fontId="60" fillId="0" borderId="3" xfId="5" applyFont="1" applyBorder="1" applyAlignment="1">
      <alignment horizontal="center" vertical="center"/>
    </xf>
    <xf numFmtId="0" fontId="59" fillId="0" borderId="2" xfId="5" applyFont="1" applyBorder="1" applyAlignment="1">
      <alignment horizontal="center" vertical="center"/>
    </xf>
    <xf numFmtId="0" fontId="56" fillId="0" borderId="8" xfId="5" applyFont="1" applyBorder="1" applyAlignment="1">
      <alignment horizontal="center" vertical="center"/>
    </xf>
    <xf numFmtId="0" fontId="61" fillId="0" borderId="46" xfId="5" applyFont="1" applyBorder="1" applyAlignment="1">
      <alignment horizontal="center" vertical="center"/>
    </xf>
    <xf numFmtId="0" fontId="10" fillId="0" borderId="7" xfId="5" applyFont="1" applyBorder="1" applyAlignment="1">
      <alignment horizontal="center" vertical="center"/>
    </xf>
    <xf numFmtId="0" fontId="56" fillId="0" borderId="19" xfId="5" applyFont="1" applyBorder="1" applyAlignment="1">
      <alignment horizontal="center" vertical="center"/>
    </xf>
    <xf numFmtId="0" fontId="61" fillId="0" borderId="51" xfId="5" applyFont="1" applyBorder="1" applyAlignment="1">
      <alignment horizontal="center" vertical="center"/>
    </xf>
    <xf numFmtId="0" fontId="10" fillId="0" borderId="20" xfId="5" applyFont="1" applyBorder="1" applyAlignment="1">
      <alignment horizontal="center" vertical="center"/>
    </xf>
    <xf numFmtId="0" fontId="61" fillId="0" borderId="48" xfId="5" applyFont="1" applyBorder="1" applyAlignment="1">
      <alignment horizontal="center" vertical="center"/>
    </xf>
    <xf numFmtId="0" fontId="56" fillId="0" borderId="13" xfId="5" applyFont="1" applyBorder="1" applyAlignment="1">
      <alignment horizontal="center" vertical="center"/>
    </xf>
    <xf numFmtId="0" fontId="61" fillId="0" borderId="47" xfId="5" applyFont="1" applyBorder="1" applyAlignment="1">
      <alignment horizontal="center" vertical="center"/>
    </xf>
    <xf numFmtId="0" fontId="10" fillId="0" borderId="12" xfId="5" applyFont="1" applyBorder="1" applyAlignment="1">
      <alignment horizontal="center" vertical="center"/>
    </xf>
    <xf numFmtId="0" fontId="61" fillId="0" borderId="0" xfId="5" applyFont="1" applyAlignment="1">
      <alignment horizontal="center"/>
    </xf>
    <xf numFmtId="0" fontId="56" fillId="0" borderId="0" xfId="5" applyFont="1" applyAlignment="1">
      <alignment horizontal="center"/>
    </xf>
    <xf numFmtId="0" fontId="2" fillId="0" borderId="0" xfId="5" applyAlignment="1">
      <alignment horizontal="center"/>
    </xf>
    <xf numFmtId="0" fontId="56" fillId="0" borderId="0" xfId="24" applyFont="1" applyAlignment="1">
      <alignment horizontal="left"/>
    </xf>
    <xf numFmtId="4" fontId="61" fillId="0" borderId="0" xfId="5" applyNumberFormat="1" applyFont="1"/>
    <xf numFmtId="49" fontId="19" fillId="0" borderId="0" xfId="2" applyNumberFormat="1" applyFont="1" applyAlignment="1">
      <alignment vertical="center"/>
    </xf>
    <xf numFmtId="0" fontId="8" fillId="0" borderId="0" xfId="20" applyFont="1" applyAlignment="1">
      <alignment vertical="center" wrapText="1"/>
    </xf>
    <xf numFmtId="4" fontId="18" fillId="0" borderId="0" xfId="20" applyNumberFormat="1" applyFont="1" applyAlignment="1">
      <alignment vertical="center" wrapText="1"/>
    </xf>
    <xf numFmtId="0" fontId="10" fillId="0" borderId="130" xfId="12" applyFont="1" applyBorder="1"/>
    <xf numFmtId="0" fontId="15" fillId="0" borderId="0" xfId="20" applyFont="1" applyAlignment="1">
      <alignment vertical="center" wrapText="1"/>
    </xf>
    <xf numFmtId="0" fontId="35" fillId="0" borderId="0" xfId="20" applyFont="1" applyAlignment="1">
      <alignment vertical="center" wrapText="1"/>
    </xf>
    <xf numFmtId="4" fontId="62" fillId="0" borderId="0" xfId="20" applyNumberFormat="1" applyFont="1" applyAlignment="1">
      <alignment vertical="center"/>
    </xf>
    <xf numFmtId="0" fontId="4" fillId="0" borderId="0" xfId="2" applyFont="1" applyAlignment="1">
      <alignment horizontal="center" vertical="center"/>
    </xf>
    <xf numFmtId="4" fontId="18" fillId="0" borderId="0" xfId="2" applyNumberFormat="1" applyFont="1" applyAlignment="1">
      <alignment horizontal="center" vertical="center"/>
    </xf>
    <xf numFmtId="0" fontId="0" fillId="0" borderId="0" xfId="2" applyFont="1" applyAlignment="1">
      <alignment vertical="center"/>
    </xf>
    <xf numFmtId="4" fontId="18" fillId="0" borderId="0" xfId="2" applyNumberFormat="1" applyFont="1" applyAlignment="1">
      <alignment vertical="center"/>
    </xf>
    <xf numFmtId="0" fontId="8" fillId="0" borderId="0" xfId="20" applyFont="1" applyAlignment="1">
      <alignment vertical="center"/>
    </xf>
    <xf numFmtId="4" fontId="35" fillId="3" borderId="35" xfId="20" applyNumberFormat="1" applyFont="1" applyFill="1" applyBorder="1" applyAlignment="1">
      <alignment vertical="center"/>
    </xf>
    <xf numFmtId="0" fontId="35" fillId="0" borderId="67" xfId="2" applyFont="1" applyBorder="1" applyAlignment="1">
      <alignment horizontal="center" vertical="center"/>
    </xf>
    <xf numFmtId="0" fontId="35" fillId="0" borderId="63" xfId="2" applyFont="1" applyBorder="1" applyAlignment="1">
      <alignment horizontal="center" vertical="center"/>
    </xf>
    <xf numFmtId="0" fontId="35" fillId="0" borderId="61" xfId="2" applyFont="1" applyBorder="1" applyAlignment="1">
      <alignment horizontal="left" vertical="center"/>
    </xf>
    <xf numFmtId="4" fontId="35" fillId="11" borderId="35" xfId="20" applyNumberFormat="1" applyFont="1" applyFill="1" applyBorder="1" applyAlignment="1">
      <alignment vertical="center"/>
    </xf>
    <xf numFmtId="4" fontId="35" fillId="4" borderId="35" xfId="20" applyNumberFormat="1" applyFont="1" applyFill="1" applyBorder="1" applyAlignment="1">
      <alignment vertical="center"/>
    </xf>
    <xf numFmtId="0" fontId="10" fillId="0" borderId="69" xfId="2" applyFont="1" applyBorder="1" applyAlignment="1">
      <alignment horizontal="center" vertical="center" wrapText="1"/>
    </xf>
    <xf numFmtId="4" fontId="10" fillId="11" borderId="26" xfId="20" applyNumberFormat="1" applyFont="1" applyFill="1" applyBorder="1" applyAlignment="1">
      <alignment vertical="center"/>
    </xf>
    <xf numFmtId="0" fontId="10" fillId="0" borderId="19" xfId="2" applyFont="1" applyBorder="1" applyAlignment="1">
      <alignment horizontal="center" vertical="center"/>
    </xf>
    <xf numFmtId="0" fontId="10" fillId="0" borderId="19" xfId="20" applyFont="1" applyBorder="1" applyAlignment="1">
      <alignment horizontal="center" vertical="center"/>
    </xf>
    <xf numFmtId="0" fontId="10" fillId="0" borderId="20" xfId="20" applyFont="1" applyBorder="1" applyAlignment="1">
      <alignment vertical="center"/>
    </xf>
    <xf numFmtId="4" fontId="10" fillId="0" borderId="22" xfId="20" applyNumberFormat="1" applyFont="1" applyBorder="1" applyAlignment="1">
      <alignment vertical="center"/>
    </xf>
    <xf numFmtId="0" fontId="10" fillId="0" borderId="67" xfId="2" applyFont="1" applyBorder="1" applyAlignment="1">
      <alignment horizontal="center" vertical="center" wrapText="1"/>
    </xf>
    <xf numFmtId="0" fontId="10" fillId="0" borderId="34" xfId="20" applyFont="1" applyBorder="1" applyAlignment="1">
      <alignment horizontal="center" vertical="center"/>
    </xf>
    <xf numFmtId="0" fontId="10" fillId="0" borderId="33" xfId="20" applyFont="1" applyBorder="1" applyAlignment="1">
      <alignment vertical="center"/>
    </xf>
    <xf numFmtId="4" fontId="10" fillId="11" borderId="35" xfId="20" applyNumberFormat="1" applyFont="1" applyFill="1" applyBorder="1" applyAlignment="1">
      <alignment vertical="center"/>
    </xf>
    <xf numFmtId="4" fontId="10" fillId="0" borderId="36" xfId="20" applyNumberFormat="1" applyFont="1" applyBorder="1" applyAlignment="1">
      <alignment vertical="center"/>
    </xf>
    <xf numFmtId="4" fontId="10" fillId="11" borderId="49" xfId="20" applyNumberFormat="1" applyFont="1" applyFill="1" applyBorder="1" applyAlignment="1">
      <alignment vertical="center"/>
    </xf>
    <xf numFmtId="0" fontId="24" fillId="0" borderId="0" xfId="20" applyFont="1" applyAlignment="1">
      <alignment horizontal="center" vertical="center"/>
    </xf>
    <xf numFmtId="4" fontId="33" fillId="0" borderId="1" xfId="20" applyNumberFormat="1" applyFont="1" applyBorder="1" applyAlignment="1">
      <alignment vertical="center" wrapText="1"/>
    </xf>
    <xf numFmtId="4" fontId="33" fillId="0" borderId="4" xfId="20" applyNumberFormat="1" applyFont="1" applyBorder="1" applyAlignment="1">
      <alignment vertical="center" wrapText="1"/>
    </xf>
    <xf numFmtId="4" fontId="10" fillId="3" borderId="6" xfId="20" applyNumberFormat="1" applyFont="1" applyFill="1" applyBorder="1" applyAlignment="1">
      <alignment vertical="center" wrapText="1"/>
    </xf>
    <xf numFmtId="0" fontId="10" fillId="0" borderId="75" xfId="2" applyFont="1" applyBorder="1" applyAlignment="1">
      <alignment horizontal="center" vertical="center" wrapText="1"/>
    </xf>
    <xf numFmtId="49" fontId="10" fillId="0" borderId="76" xfId="2" applyNumberFormat="1" applyFont="1" applyBorder="1" applyAlignment="1">
      <alignment horizontal="center" vertical="center" wrapText="1"/>
    </xf>
    <xf numFmtId="0" fontId="10" fillId="0" borderId="7" xfId="2" applyFont="1" applyBorder="1" applyAlignment="1">
      <alignment horizontal="left" vertical="center" wrapText="1"/>
    </xf>
    <xf numFmtId="4" fontId="10" fillId="11" borderId="6" xfId="20" applyNumberFormat="1" applyFont="1" applyFill="1" applyBorder="1" applyAlignment="1">
      <alignment vertical="center" wrapText="1"/>
    </xf>
    <xf numFmtId="3" fontId="10" fillId="0" borderId="0" xfId="20" applyNumberFormat="1" applyFont="1" applyAlignment="1">
      <alignment vertical="center"/>
    </xf>
    <xf numFmtId="4" fontId="10" fillId="3" borderId="54" xfId="20" applyNumberFormat="1" applyFont="1" applyFill="1" applyBorder="1" applyAlignment="1">
      <alignment vertical="center" wrapText="1"/>
    </xf>
    <xf numFmtId="49" fontId="10" fillId="0" borderId="78" xfId="2" applyNumberFormat="1" applyFont="1" applyBorder="1" applyAlignment="1">
      <alignment horizontal="center" vertical="center" wrapText="1"/>
    </xf>
    <xf numFmtId="4" fontId="10" fillId="11" borderId="54" xfId="20" applyNumberFormat="1" applyFont="1" applyFill="1" applyBorder="1" applyAlignment="1">
      <alignment vertical="center" wrapText="1"/>
    </xf>
    <xf numFmtId="4" fontId="10" fillId="3" borderId="11" xfId="20" applyNumberFormat="1" applyFont="1" applyFill="1" applyBorder="1" applyAlignment="1">
      <alignment vertical="center" wrapText="1"/>
    </xf>
    <xf numFmtId="0" fontId="10" fillId="0" borderId="71" xfId="2" applyFont="1" applyBorder="1" applyAlignment="1">
      <alignment horizontal="center" vertical="center" wrapText="1"/>
    </xf>
    <xf numFmtId="49" fontId="10" fillId="0" borderId="136" xfId="2" applyNumberFormat="1" applyFont="1" applyBorder="1" applyAlignment="1">
      <alignment horizontal="center" vertical="center" wrapText="1"/>
    </xf>
    <xf numFmtId="4" fontId="10" fillId="11" borderId="11" xfId="20" applyNumberFormat="1" applyFont="1" applyFill="1" applyBorder="1" applyAlignment="1">
      <alignment vertical="center" wrapText="1"/>
    </xf>
    <xf numFmtId="4" fontId="35" fillId="3" borderId="137" xfId="2" applyNumberFormat="1" applyFont="1" applyFill="1" applyBorder="1" applyAlignment="1">
      <alignment vertical="center"/>
    </xf>
    <xf numFmtId="49" fontId="35" fillId="0" borderId="109" xfId="2" applyNumberFormat="1" applyFont="1" applyBorder="1" applyAlignment="1">
      <alignment horizontal="center" vertical="center"/>
    </xf>
    <xf numFmtId="0" fontId="35" fillId="0" borderId="110" xfId="2" applyFont="1" applyBorder="1" applyAlignment="1">
      <alignment vertical="center"/>
    </xf>
    <xf numFmtId="4" fontId="35" fillId="11" borderId="137" xfId="2" applyNumberFormat="1" applyFont="1" applyFill="1" applyBorder="1" applyAlignment="1">
      <alignment vertical="center"/>
    </xf>
    <xf numFmtId="4" fontId="35" fillId="4" borderId="137" xfId="2" applyNumberFormat="1" applyFont="1" applyFill="1" applyBorder="1" applyAlignment="1">
      <alignment vertical="center"/>
    </xf>
    <xf numFmtId="4" fontId="10" fillId="0" borderId="138" xfId="2" applyNumberFormat="1" applyFont="1" applyBorder="1" applyAlignment="1">
      <alignment horizontal="center" vertical="center"/>
    </xf>
    <xf numFmtId="0" fontId="45" fillId="0" borderId="0" xfId="28" applyFont="1"/>
    <xf numFmtId="4" fontId="45" fillId="0" borderId="0" xfId="28" applyNumberFormat="1" applyFont="1"/>
    <xf numFmtId="4" fontId="10" fillId="3" borderId="127" xfId="20" applyNumberFormat="1" applyFont="1" applyFill="1" applyBorder="1" applyAlignment="1">
      <alignment vertical="center"/>
    </xf>
    <xf numFmtId="0" fontId="10" fillId="0" borderId="60" xfId="2" applyFont="1" applyBorder="1" applyAlignment="1">
      <alignment vertical="center"/>
    </xf>
    <xf numFmtId="4" fontId="10" fillId="11" borderId="127" xfId="20" applyNumberFormat="1" applyFont="1" applyFill="1" applyBorder="1" applyAlignment="1">
      <alignment vertical="center"/>
    </xf>
    <xf numFmtId="4" fontId="10" fillId="4" borderId="127" xfId="20" applyNumberFormat="1" applyFont="1" applyFill="1" applyBorder="1" applyAlignment="1">
      <alignment vertical="center"/>
    </xf>
    <xf numFmtId="0" fontId="10" fillId="11" borderId="35" xfId="20" applyFont="1" applyFill="1" applyBorder="1" applyAlignment="1">
      <alignment vertical="center"/>
    </xf>
    <xf numFmtId="4" fontId="10" fillId="0" borderId="95" xfId="20" applyNumberFormat="1" applyFont="1" applyBorder="1" applyAlignment="1">
      <alignment horizontal="center" vertical="center" wrapText="1"/>
    </xf>
    <xf numFmtId="0" fontId="10" fillId="0" borderId="85" xfId="2" applyFont="1" applyBorder="1" applyAlignment="1">
      <alignment vertical="center"/>
    </xf>
    <xf numFmtId="4" fontId="35" fillId="3" borderId="21" xfId="2" applyNumberFormat="1" applyFont="1" applyFill="1" applyBorder="1" applyAlignment="1">
      <alignment vertical="center"/>
    </xf>
    <xf numFmtId="0" fontId="35" fillId="0" borderId="69" xfId="2" applyFont="1" applyBorder="1" applyAlignment="1">
      <alignment horizontal="center" vertical="center"/>
    </xf>
    <xf numFmtId="49" fontId="35" fillId="0" borderId="77" xfId="2" applyNumberFormat="1" applyFont="1" applyBorder="1" applyAlignment="1">
      <alignment horizontal="center" vertical="center"/>
    </xf>
    <xf numFmtId="0" fontId="35" fillId="0" borderId="78" xfId="2" applyFont="1" applyBorder="1" applyAlignment="1">
      <alignment vertical="center"/>
    </xf>
    <xf numFmtId="4" fontId="35" fillId="11" borderId="21" xfId="2" applyNumberFormat="1" applyFont="1" applyFill="1" applyBorder="1" applyAlignment="1">
      <alignment vertical="center"/>
    </xf>
    <xf numFmtId="4" fontId="35" fillId="4" borderId="21" xfId="2" applyNumberFormat="1" applyFont="1" applyFill="1" applyBorder="1" applyAlignment="1">
      <alignment vertical="center"/>
    </xf>
    <xf numFmtId="0" fontId="10" fillId="0" borderId="51" xfId="2" applyFont="1" applyBorder="1" applyAlignment="1">
      <alignment horizontal="center" vertical="center"/>
    </xf>
    <xf numFmtId="49" fontId="10" fillId="0" borderId="29" xfId="2" applyNumberFormat="1" applyFont="1" applyBorder="1" applyAlignment="1">
      <alignment horizontal="center" vertical="center"/>
    </xf>
    <xf numFmtId="0" fontId="10" fillId="0" borderId="30" xfId="2" applyFont="1" applyBorder="1" applyAlignment="1">
      <alignment vertical="center"/>
    </xf>
    <xf numFmtId="0" fontId="10" fillId="0" borderId="48" xfId="2" applyFont="1" applyBorder="1" applyAlignment="1">
      <alignment horizontal="center" vertical="center"/>
    </xf>
    <xf numFmtId="4" fontId="35" fillId="3" borderId="139" xfId="2" applyNumberFormat="1" applyFont="1" applyFill="1" applyBorder="1" applyAlignment="1">
      <alignment vertical="center"/>
    </xf>
    <xf numFmtId="0" fontId="35" fillId="0" borderId="59" xfId="2" applyFont="1" applyBorder="1" applyAlignment="1">
      <alignment vertical="center"/>
    </xf>
    <xf numFmtId="4" fontId="35" fillId="11" borderId="139" xfId="2" applyNumberFormat="1" applyFont="1" applyFill="1" applyBorder="1" applyAlignment="1">
      <alignment vertical="center"/>
    </xf>
    <xf numFmtId="4" fontId="35" fillId="4" borderId="139" xfId="2" applyNumberFormat="1" applyFont="1" applyFill="1" applyBorder="1" applyAlignment="1">
      <alignment vertical="center"/>
    </xf>
    <xf numFmtId="4" fontId="10" fillId="0" borderId="140" xfId="2" applyNumberFormat="1" applyFont="1" applyBorder="1" applyAlignment="1">
      <alignment horizontal="center" vertical="center"/>
    </xf>
    <xf numFmtId="4" fontId="10" fillId="3" borderId="82" xfId="20" applyNumberFormat="1" applyFont="1" applyFill="1" applyBorder="1" applyAlignment="1">
      <alignment vertical="center"/>
    </xf>
    <xf numFmtId="4" fontId="10" fillId="11" borderId="82" xfId="20" applyNumberFormat="1" applyFont="1" applyFill="1" applyBorder="1" applyAlignment="1">
      <alignment vertical="center"/>
    </xf>
    <xf numFmtId="4" fontId="10" fillId="4" borderId="82" xfId="20" applyNumberFormat="1" applyFont="1" applyFill="1" applyBorder="1" applyAlignment="1">
      <alignment vertical="center"/>
    </xf>
    <xf numFmtId="0" fontId="10" fillId="0" borderId="69" xfId="2" applyFont="1" applyBorder="1" applyAlignment="1">
      <alignment horizontal="center" vertical="center"/>
    </xf>
    <xf numFmtId="49" fontId="10" fillId="0" borderId="77" xfId="2" applyNumberFormat="1" applyFont="1" applyBorder="1" applyAlignment="1">
      <alignment horizontal="center" vertical="center"/>
    </xf>
    <xf numFmtId="0" fontId="10" fillId="0" borderId="78" xfId="2" applyFont="1" applyBorder="1" applyAlignment="1">
      <alignment vertical="center"/>
    </xf>
    <xf numFmtId="4" fontId="10" fillId="0" borderId="99" xfId="20" applyNumberFormat="1" applyFont="1" applyBorder="1" applyAlignment="1">
      <alignment horizontal="center" vertical="center" wrapText="1"/>
    </xf>
    <xf numFmtId="49" fontId="10" fillId="0" borderId="19" xfId="19" applyNumberFormat="1" applyFont="1" applyBorder="1" applyAlignment="1">
      <alignment horizontal="center" vertical="center"/>
    </xf>
    <xf numFmtId="4" fontId="10" fillId="0" borderId="21" xfId="20" applyNumberFormat="1" applyFont="1" applyBorder="1" applyAlignment="1">
      <alignment horizontal="center" vertical="center" wrapText="1"/>
    </xf>
    <xf numFmtId="49" fontId="10" fillId="0" borderId="30" xfId="19" applyNumberFormat="1" applyFont="1" applyBorder="1" applyAlignment="1">
      <alignment horizontal="center" vertical="center"/>
    </xf>
    <xf numFmtId="49" fontId="8" fillId="0" borderId="0" xfId="19" applyNumberFormat="1" applyFont="1" applyAlignment="1">
      <alignment horizontal="center" vertical="center"/>
    </xf>
    <xf numFmtId="4" fontId="10" fillId="0" borderId="0" xfId="19" applyNumberFormat="1" applyFont="1" applyAlignment="1">
      <alignment vertical="center"/>
    </xf>
    <xf numFmtId="0" fontId="10" fillId="0" borderId="95" xfId="2" applyFont="1" applyBorder="1" applyAlignment="1">
      <alignment vertical="top" wrapText="1"/>
    </xf>
    <xf numFmtId="4" fontId="10" fillId="4" borderId="14" xfId="20" applyNumberFormat="1" applyFont="1" applyFill="1" applyBorder="1" applyAlignment="1">
      <alignment vertical="center"/>
    </xf>
    <xf numFmtId="4" fontId="35" fillId="0" borderId="9" xfId="20" applyNumberFormat="1" applyFont="1" applyBorder="1" applyAlignment="1">
      <alignment horizontal="center" vertical="center"/>
    </xf>
    <xf numFmtId="4" fontId="10" fillId="3" borderId="31" xfId="20" applyNumberFormat="1" applyFont="1" applyFill="1" applyBorder="1" applyAlignment="1">
      <alignment vertical="center"/>
    </xf>
    <xf numFmtId="2" fontId="10" fillId="0" borderId="97" xfId="2" applyNumberFormat="1" applyFont="1" applyBorder="1" applyAlignment="1">
      <alignment vertical="center"/>
    </xf>
    <xf numFmtId="4" fontId="10" fillId="11" borderId="31" xfId="20" applyNumberFormat="1" applyFont="1" applyFill="1" applyBorder="1" applyAlignment="1">
      <alignment vertical="center"/>
    </xf>
    <xf numFmtId="4" fontId="10" fillId="4" borderId="31" xfId="20" applyNumberFormat="1" applyFont="1" applyFill="1" applyBorder="1" applyAlignment="1">
      <alignment vertical="center"/>
    </xf>
    <xf numFmtId="4" fontId="10" fillId="0" borderId="31" xfId="20" applyNumberFormat="1" applyFont="1" applyBorder="1" applyAlignment="1">
      <alignment horizontal="center" vertical="center"/>
    </xf>
    <xf numFmtId="2" fontId="10" fillId="0" borderId="96" xfId="2" applyNumberFormat="1" applyFont="1" applyBorder="1" applyAlignment="1">
      <alignment vertical="center"/>
    </xf>
    <xf numFmtId="0" fontId="10" fillId="0" borderId="95" xfId="21" applyFont="1" applyBorder="1" applyAlignment="1">
      <alignment vertical="center" wrapText="1"/>
    </xf>
    <xf numFmtId="2" fontId="10" fillId="0" borderId="0" xfId="2" applyNumberFormat="1" applyFont="1" applyAlignment="1">
      <alignment vertical="center"/>
    </xf>
    <xf numFmtId="4" fontId="28" fillId="11" borderId="21" xfId="20" applyNumberFormat="1" applyFont="1" applyFill="1" applyBorder="1" applyAlignment="1">
      <alignment vertical="center" wrapText="1"/>
    </xf>
    <xf numFmtId="4" fontId="28" fillId="4" borderId="21" xfId="20" applyNumberFormat="1" applyFont="1" applyFill="1" applyBorder="1" applyAlignment="1">
      <alignment vertical="center" wrapText="1"/>
    </xf>
    <xf numFmtId="0" fontId="10" fillId="0" borderId="97" xfId="2" applyFont="1" applyBorder="1" applyAlignment="1">
      <alignment vertical="center" wrapText="1"/>
    </xf>
    <xf numFmtId="4" fontId="28" fillId="11" borderId="31" xfId="20" applyNumberFormat="1" applyFont="1" applyFill="1" applyBorder="1" applyAlignment="1">
      <alignment vertical="center" wrapText="1"/>
    </xf>
    <xf numFmtId="4" fontId="28" fillId="4" borderId="31" xfId="20" applyNumberFormat="1" applyFont="1" applyFill="1" applyBorder="1" applyAlignment="1">
      <alignment vertical="center" wrapText="1"/>
    </xf>
    <xf numFmtId="4" fontId="28" fillId="11" borderId="26" xfId="20" applyNumberFormat="1" applyFont="1" applyFill="1" applyBorder="1" applyAlignment="1">
      <alignment vertical="center" wrapText="1"/>
    </xf>
    <xf numFmtId="4" fontId="28" fillId="4" borderId="26" xfId="20" applyNumberFormat="1" applyFont="1" applyFill="1" applyBorder="1" applyAlignment="1">
      <alignment vertical="center" wrapText="1"/>
    </xf>
    <xf numFmtId="4" fontId="28" fillId="0" borderId="0" xfId="20" applyNumberFormat="1" applyFont="1" applyAlignment="1">
      <alignment vertical="center" wrapText="1"/>
    </xf>
    <xf numFmtId="0" fontId="20" fillId="0" borderId="0" xfId="4" applyFont="1" applyAlignment="1">
      <alignment horizontal="center" vertical="center"/>
    </xf>
    <xf numFmtId="4" fontId="10" fillId="4" borderId="21" xfId="20" applyNumberFormat="1" applyFont="1" applyFill="1" applyBorder="1" applyAlignment="1">
      <alignment vertical="center" wrapText="1"/>
    </xf>
    <xf numFmtId="0" fontId="10" fillId="0" borderId="38" xfId="2" applyFont="1" applyBorder="1" applyAlignment="1">
      <alignment horizontal="center" vertical="center" wrapText="1"/>
    </xf>
    <xf numFmtId="0" fontId="10" fillId="0" borderId="91" xfId="2" applyFont="1" applyBorder="1" applyAlignment="1">
      <alignment vertical="center"/>
    </xf>
    <xf numFmtId="4" fontId="10" fillId="4" borderId="14" xfId="20" applyNumberFormat="1" applyFont="1" applyFill="1" applyBorder="1" applyAlignment="1">
      <alignment vertical="center" wrapText="1"/>
    </xf>
    <xf numFmtId="4" fontId="10" fillId="0" borderId="14" xfId="20" applyNumberFormat="1" applyFont="1" applyBorder="1" applyAlignment="1">
      <alignment horizontal="center" vertical="center" wrapText="1"/>
    </xf>
    <xf numFmtId="4" fontId="60" fillId="0" borderId="4" xfId="5" applyNumberFormat="1" applyFont="1" applyBorder="1"/>
    <xf numFmtId="0" fontId="59" fillId="0" borderId="16" xfId="5" applyFont="1" applyBorder="1" applyAlignment="1">
      <alignment horizontal="center"/>
    </xf>
    <xf numFmtId="0" fontId="59" fillId="0" borderId="3" xfId="5" applyFont="1" applyBorder="1" applyAlignment="1">
      <alignment horizontal="center"/>
    </xf>
    <xf numFmtId="0" fontId="60" fillId="0" borderId="3" xfId="5" applyFont="1" applyBorder="1" applyAlignment="1">
      <alignment horizontal="center"/>
    </xf>
    <xf numFmtId="0" fontId="59" fillId="0" borderId="66" xfId="5" applyFont="1" applyBorder="1" applyAlignment="1">
      <alignment horizontal="center"/>
    </xf>
    <xf numFmtId="4" fontId="61" fillId="3" borderId="4" xfId="5" applyNumberFormat="1" applyFont="1" applyFill="1" applyBorder="1"/>
    <xf numFmtId="0" fontId="61" fillId="0" borderId="16" xfId="5" applyFont="1" applyBorder="1" applyAlignment="1">
      <alignment horizontal="center"/>
    </xf>
    <xf numFmtId="0" fontId="56" fillId="0" borderId="3" xfId="5" applyFont="1" applyBorder="1" applyAlignment="1">
      <alignment horizontal="center"/>
    </xf>
    <xf numFmtId="0" fontId="10" fillId="0" borderId="66" xfId="5" applyFont="1" applyBorder="1" applyAlignment="1">
      <alignment horizontal="center"/>
    </xf>
    <xf numFmtId="4" fontId="61" fillId="9" borderId="4" xfId="5" applyNumberFormat="1" applyFont="1" applyFill="1" applyBorder="1"/>
    <xf numFmtId="0" fontId="2" fillId="0" borderId="0" xfId="5" applyAlignment="1">
      <alignment horizontal="right"/>
    </xf>
    <xf numFmtId="49" fontId="10" fillId="0" borderId="75" xfId="12" applyNumberFormat="1" applyFont="1" applyBorder="1" applyAlignment="1">
      <alignment horizontal="center"/>
    </xf>
    <xf numFmtId="4" fontId="35" fillId="3" borderId="31" xfId="20" applyNumberFormat="1" applyFont="1" applyFill="1" applyBorder="1" applyAlignment="1">
      <alignment vertical="center"/>
    </xf>
    <xf numFmtId="0" fontId="35" fillId="0" borderId="110" xfId="2" applyFont="1" applyBorder="1" applyAlignment="1">
      <alignment horizontal="center" vertical="center"/>
    </xf>
    <xf numFmtId="4" fontId="10" fillId="11" borderId="52" xfId="20" applyNumberFormat="1" applyFont="1" applyFill="1" applyBorder="1" applyAlignment="1">
      <alignment vertical="center"/>
    </xf>
    <xf numFmtId="4" fontId="10" fillId="0" borderId="32" xfId="20" applyNumberFormat="1" applyFont="1" applyBorder="1" applyAlignment="1">
      <alignment horizontal="center" vertical="center" wrapText="1"/>
    </xf>
    <xf numFmtId="4" fontId="10" fillId="0" borderId="36" xfId="20" applyNumberFormat="1" applyFont="1" applyBorder="1" applyAlignment="1">
      <alignment horizontal="center" vertical="center" wrapText="1"/>
    </xf>
    <xf numFmtId="49" fontId="10" fillId="0" borderId="19" xfId="20" quotePrefix="1" applyNumberFormat="1" applyFont="1" applyBorder="1" applyAlignment="1">
      <alignment horizontal="center" vertical="center"/>
    </xf>
    <xf numFmtId="4" fontId="10" fillId="0" borderId="102" xfId="20" applyNumberFormat="1" applyFont="1" applyBorder="1" applyAlignment="1">
      <alignment horizontal="center" vertical="center" wrapText="1"/>
    </xf>
    <xf numFmtId="49" fontId="10" fillId="0" borderId="0" xfId="20" quotePrefix="1" applyNumberFormat="1" applyFont="1" applyAlignment="1">
      <alignment horizontal="center" vertical="center"/>
    </xf>
    <xf numFmtId="0" fontId="33" fillId="0" borderId="50" xfId="2" applyFont="1" applyBorder="1" applyAlignment="1">
      <alignment horizontal="center" vertical="center" wrapText="1"/>
    </xf>
    <xf numFmtId="4" fontId="10" fillId="11" borderId="9" xfId="13" applyNumberFormat="1" applyFont="1" applyFill="1" applyBorder="1" applyAlignment="1">
      <alignment vertical="center" wrapText="1"/>
    </xf>
    <xf numFmtId="4" fontId="10" fillId="4" borderId="9" xfId="13" applyNumberFormat="1" applyFont="1" applyFill="1" applyBorder="1" applyAlignment="1">
      <alignment vertical="center" wrapText="1"/>
    </xf>
    <xf numFmtId="4" fontId="45" fillId="3" borderId="49" xfId="29" applyNumberFormat="1" applyFont="1" applyFill="1" applyBorder="1"/>
    <xf numFmtId="4" fontId="10" fillId="11" borderId="49" xfId="13" applyNumberFormat="1" applyFont="1" applyFill="1" applyBorder="1" applyAlignment="1">
      <alignment vertical="center" wrapText="1"/>
    </xf>
    <xf numFmtId="4" fontId="10" fillId="4" borderId="14" xfId="13" applyNumberFormat="1" applyFont="1" applyFill="1" applyBorder="1" applyAlignment="1">
      <alignment vertical="center" wrapText="1"/>
    </xf>
    <xf numFmtId="49" fontId="32" fillId="0" borderId="0" xfId="2" applyNumberFormat="1" applyFont="1" applyAlignment="1">
      <alignment horizontal="center"/>
    </xf>
    <xf numFmtId="4" fontId="35" fillId="3" borderId="9" xfId="12" applyNumberFormat="1" applyFont="1" applyFill="1" applyBorder="1" applyAlignment="1">
      <alignment vertical="center"/>
    </xf>
    <xf numFmtId="0" fontId="35" fillId="0" borderId="6" xfId="13" applyFont="1" applyBorder="1" applyAlignment="1">
      <alignment horizontal="center" vertical="center"/>
    </xf>
    <xf numFmtId="49" fontId="35" fillId="0" borderId="8" xfId="12" applyNumberFormat="1" applyFont="1" applyBorder="1" applyAlignment="1">
      <alignment horizontal="center" vertical="center"/>
    </xf>
    <xf numFmtId="0" fontId="35" fillId="0" borderId="10" xfId="12" applyFont="1" applyBorder="1" applyAlignment="1">
      <alignment vertical="center"/>
    </xf>
    <xf numFmtId="4" fontId="35" fillId="11" borderId="6" xfId="12" applyNumberFormat="1" applyFont="1" applyFill="1" applyBorder="1" applyAlignment="1">
      <alignment vertical="center"/>
    </xf>
    <xf numFmtId="4" fontId="35" fillId="4" borderId="9" xfId="12" applyNumberFormat="1" applyFont="1" applyFill="1" applyBorder="1" applyAlignment="1">
      <alignment vertical="center"/>
    </xf>
    <xf numFmtId="4" fontId="10" fillId="0" borderId="10" xfId="12" applyNumberFormat="1" applyFont="1" applyBorder="1" applyAlignment="1">
      <alignment horizontal="center" vertical="center"/>
    </xf>
    <xf numFmtId="0" fontId="10" fillId="0" borderId="95" xfId="12" applyFont="1" applyBorder="1" applyAlignment="1">
      <alignment vertical="center"/>
    </xf>
    <xf numFmtId="0" fontId="35" fillId="0" borderId="95" xfId="12" applyFont="1" applyBorder="1" applyAlignment="1">
      <alignment vertical="center"/>
    </xf>
    <xf numFmtId="4" fontId="35" fillId="11" borderId="54" xfId="12" applyNumberFormat="1" applyFont="1" applyFill="1" applyBorder="1" applyAlignment="1">
      <alignment vertical="center"/>
    </xf>
    <xf numFmtId="4" fontId="10" fillId="0" borderId="22" xfId="12" applyNumberFormat="1" applyFont="1" applyBorder="1" applyAlignment="1">
      <alignment horizontal="center" vertical="center"/>
    </xf>
    <xf numFmtId="0" fontId="10" fillId="0" borderId="52" xfId="13" applyFont="1" applyBorder="1" applyAlignment="1">
      <alignment horizontal="center" vertical="center"/>
    </xf>
    <xf numFmtId="49" fontId="10" fillId="0" borderId="30" xfId="21" applyNumberFormat="1" applyFont="1" applyBorder="1" applyAlignment="1">
      <alignment horizontal="center" vertical="center"/>
    </xf>
    <xf numFmtId="0" fontId="10" fillId="0" borderId="97" xfId="12" applyFont="1" applyBorder="1" applyAlignment="1">
      <alignment vertical="center"/>
    </xf>
    <xf numFmtId="4" fontId="10" fillId="11" borderId="52" xfId="12" applyNumberFormat="1" applyFont="1" applyFill="1" applyBorder="1" applyAlignment="1">
      <alignment vertical="center"/>
    </xf>
    <xf numFmtId="4" fontId="35" fillId="3" borderId="31" xfId="20" applyNumberFormat="1" applyFont="1" applyFill="1" applyBorder="1" applyAlignment="1">
      <alignment vertical="center" wrapText="1"/>
    </xf>
    <xf numFmtId="0" fontId="35" fillId="0" borderId="52" xfId="2" applyFont="1" applyBorder="1" applyAlignment="1">
      <alignment horizontal="center" vertical="center"/>
    </xf>
    <xf numFmtId="0" fontId="35" fillId="0" borderId="29" xfId="2" applyFont="1" applyBorder="1" applyAlignment="1">
      <alignment horizontal="center" vertical="center"/>
    </xf>
    <xf numFmtId="4" fontId="35" fillId="0" borderId="97" xfId="2" applyNumberFormat="1" applyFont="1" applyBorder="1" applyAlignment="1">
      <alignment vertical="center"/>
    </xf>
    <xf numFmtId="4" fontId="35" fillId="11" borderId="52" xfId="20" applyNumberFormat="1" applyFont="1" applyFill="1" applyBorder="1" applyAlignment="1">
      <alignment vertical="center" wrapText="1"/>
    </xf>
    <xf numFmtId="4" fontId="35" fillId="4" borderId="31" xfId="20" applyNumberFormat="1" applyFont="1" applyFill="1" applyBorder="1" applyAlignment="1">
      <alignment vertical="center" wrapText="1"/>
    </xf>
    <xf numFmtId="4" fontId="10" fillId="3" borderId="21" xfId="20" applyNumberFormat="1" applyFont="1" applyFill="1" applyBorder="1" applyAlignment="1">
      <alignment vertical="center" wrapText="1"/>
    </xf>
    <xf numFmtId="4" fontId="10" fillId="0" borderId="95" xfId="2" applyNumberFormat="1" applyFont="1" applyBorder="1" applyAlignment="1">
      <alignment vertical="center"/>
    </xf>
    <xf numFmtId="0" fontId="10" fillId="0" borderId="22" xfId="21" applyFont="1" applyBorder="1" applyAlignment="1">
      <alignment horizontal="left" vertical="center" wrapText="1"/>
    </xf>
    <xf numFmtId="0" fontId="10" fillId="0" borderId="98" xfId="20" applyFont="1" applyBorder="1" applyAlignment="1">
      <alignment horizontal="left" vertical="center"/>
    </xf>
    <xf numFmtId="4" fontId="10" fillId="11" borderId="101" xfId="20" applyNumberFormat="1" applyFont="1" applyFill="1" applyBorder="1" applyAlignment="1">
      <alignment horizontal="right" vertical="center"/>
    </xf>
    <xf numFmtId="4" fontId="10" fillId="0" borderId="102" xfId="20" applyNumberFormat="1" applyFont="1" applyBorder="1" applyAlignment="1">
      <alignment horizontal="left" vertical="center"/>
    </xf>
    <xf numFmtId="0" fontId="35" fillId="0" borderId="48" xfId="13" applyFont="1" applyBorder="1" applyAlignment="1">
      <alignment horizontal="center"/>
    </xf>
    <xf numFmtId="0" fontId="35" fillId="0" borderId="20" xfId="12" applyFont="1" applyBorder="1"/>
    <xf numFmtId="0" fontId="35" fillId="0" borderId="51" xfId="13" applyFont="1" applyBorder="1" applyAlignment="1">
      <alignment horizontal="center"/>
    </xf>
    <xf numFmtId="49" fontId="35" fillId="0" borderId="29" xfId="12" applyNumberFormat="1" applyFont="1" applyBorder="1" applyAlignment="1">
      <alignment horizontal="center"/>
    </xf>
    <xf numFmtId="0" fontId="35" fillId="0" borderId="30" xfId="12" applyFont="1" applyBorder="1"/>
    <xf numFmtId="4" fontId="35" fillId="11" borderId="31" xfId="12" applyNumberFormat="1" applyFont="1" applyFill="1" applyBorder="1"/>
    <xf numFmtId="0" fontId="10" fillId="0" borderId="48" xfId="20" applyFont="1" applyBorder="1" applyAlignment="1">
      <alignment horizontal="center" vertical="center"/>
    </xf>
    <xf numFmtId="0" fontId="10" fillId="0" borderId="22" xfId="20" applyFont="1" applyBorder="1" applyAlignment="1">
      <alignment horizontal="center"/>
    </xf>
    <xf numFmtId="0" fontId="10" fillId="0" borderId="42" xfId="20" applyFont="1" applyBorder="1" applyAlignment="1">
      <alignment vertical="center" wrapText="1"/>
    </xf>
    <xf numFmtId="164" fontId="10" fillId="0" borderId="0" xfId="2" applyNumberFormat="1" applyFont="1" applyAlignment="1">
      <alignment horizontal="right" vertical="center"/>
    </xf>
    <xf numFmtId="0" fontId="10" fillId="0" borderId="51" xfId="20" applyFont="1" applyBorder="1" applyAlignment="1">
      <alignment horizontal="center" vertical="center"/>
    </xf>
    <xf numFmtId="0" fontId="10" fillId="0" borderId="30" xfId="20" applyFont="1" applyBorder="1" applyAlignment="1">
      <alignment vertical="center" wrapText="1"/>
    </xf>
    <xf numFmtId="0" fontId="10" fillId="0" borderId="32" xfId="20" applyFont="1" applyBorder="1" applyAlignment="1">
      <alignment horizontal="center"/>
    </xf>
    <xf numFmtId="0" fontId="45" fillId="0" borderId="20" xfId="28" applyFont="1" applyBorder="1"/>
    <xf numFmtId="4" fontId="45" fillId="11" borderId="35" xfId="28" applyNumberFormat="1" applyFont="1" applyFill="1" applyBorder="1"/>
    <xf numFmtId="0" fontId="10" fillId="0" borderId="42" xfId="20" applyFont="1" applyBorder="1" applyAlignment="1">
      <alignment horizontal="center" vertical="center"/>
    </xf>
    <xf numFmtId="0" fontId="10" fillId="0" borderId="22" xfId="20" applyFont="1" applyBorder="1" applyAlignment="1">
      <alignment horizontal="center" vertical="center"/>
    </xf>
    <xf numFmtId="0" fontId="45" fillId="0" borderId="0" xfId="28" applyFont="1" applyAlignment="1">
      <alignment vertical="center"/>
    </xf>
    <xf numFmtId="4" fontId="45" fillId="0" borderId="0" xfId="28" applyNumberFormat="1" applyFont="1" applyAlignment="1">
      <alignment vertical="center"/>
    </xf>
    <xf numFmtId="0" fontId="45" fillId="0" borderId="20" xfId="28" applyFont="1" applyBorder="1" applyAlignment="1">
      <alignment vertical="center"/>
    </xf>
    <xf numFmtId="4" fontId="45" fillId="11" borderId="21" xfId="28" applyNumberFormat="1" applyFont="1" applyFill="1" applyBorder="1" applyAlignment="1">
      <alignment vertical="center"/>
    </xf>
    <xf numFmtId="0" fontId="10" fillId="0" borderId="36" xfId="20" applyFont="1" applyBorder="1" applyAlignment="1">
      <alignment vertical="center"/>
    </xf>
    <xf numFmtId="0" fontId="10" fillId="0" borderId="44" xfId="20" applyFont="1" applyBorder="1" applyAlignment="1">
      <alignment horizontal="center" vertical="center"/>
    </xf>
    <xf numFmtId="0" fontId="45" fillId="0" borderId="20" xfId="28" applyFont="1" applyBorder="1" applyAlignment="1">
      <alignment vertical="center" wrapText="1"/>
    </xf>
    <xf numFmtId="0" fontId="35" fillId="0" borderId="44" xfId="13" applyFont="1" applyBorder="1" applyAlignment="1">
      <alignment horizontal="center" vertical="center"/>
    </xf>
    <xf numFmtId="0" fontId="35" fillId="0" borderId="20" xfId="12" applyFont="1" applyBorder="1" applyAlignment="1">
      <alignment vertical="center"/>
    </xf>
    <xf numFmtId="4" fontId="35" fillId="11" borderId="31" xfId="12" applyNumberFormat="1" applyFont="1" applyFill="1" applyBorder="1" applyAlignment="1">
      <alignment vertical="center"/>
    </xf>
    <xf numFmtId="4" fontId="35" fillId="4" borderId="31" xfId="12" applyNumberFormat="1" applyFont="1" applyFill="1" applyBorder="1" applyAlignment="1">
      <alignment vertical="center"/>
    </xf>
    <xf numFmtId="0" fontId="35" fillId="0" borderId="48" xfId="13" applyFont="1" applyBorder="1" applyAlignment="1">
      <alignment horizontal="center" vertical="center"/>
    </xf>
    <xf numFmtId="4" fontId="35" fillId="0" borderId="22" xfId="12" applyNumberFormat="1" applyFont="1" applyBorder="1" applyAlignment="1">
      <alignment vertical="center"/>
    </xf>
    <xf numFmtId="0" fontId="10" fillId="0" borderId="20" xfId="12" applyFont="1" applyBorder="1" applyAlignment="1">
      <alignment vertical="center"/>
    </xf>
    <xf numFmtId="0" fontId="35" fillId="0" borderId="0" xfId="13" applyFont="1" applyAlignment="1">
      <alignment horizontal="center"/>
    </xf>
    <xf numFmtId="49" fontId="35" fillId="0" borderId="0" xfId="12" applyNumberFormat="1" applyFont="1" applyAlignment="1">
      <alignment horizontal="center"/>
    </xf>
    <xf numFmtId="0" fontId="35" fillId="0" borderId="0" xfId="12" applyFont="1"/>
    <xf numFmtId="4" fontId="35" fillId="0" borderId="0" xfId="12" applyNumberFormat="1" applyFont="1"/>
    <xf numFmtId="0" fontId="35" fillId="0" borderId="76" xfId="2" applyFont="1" applyBorder="1" applyAlignment="1">
      <alignment horizontal="left" vertical="center"/>
    </xf>
    <xf numFmtId="4" fontId="35" fillId="4" borderId="10" xfId="20" applyNumberFormat="1" applyFont="1" applyFill="1" applyBorder="1" applyAlignment="1">
      <alignment vertical="center"/>
    </xf>
    <xf numFmtId="4" fontId="10" fillId="3" borderId="14" xfId="20" applyNumberFormat="1" applyFont="1" applyFill="1" applyBorder="1" applyAlignment="1">
      <alignment vertical="center"/>
    </xf>
    <xf numFmtId="0" fontId="10" fillId="0" borderId="71" xfId="2" applyFont="1" applyBorder="1" applyAlignment="1">
      <alignment horizontal="center" vertical="center"/>
    </xf>
    <xf numFmtId="49" fontId="10" fillId="0" borderId="143" xfId="2" applyNumberFormat="1" applyFont="1" applyBorder="1" applyAlignment="1">
      <alignment horizontal="center" vertical="center"/>
    </xf>
    <xf numFmtId="0" fontId="10" fillId="0" borderId="57" xfId="2" applyFont="1" applyBorder="1" applyAlignment="1">
      <alignment horizontal="left" vertical="center" wrapText="1"/>
    </xf>
    <xf numFmtId="4" fontId="10" fillId="4" borderId="15" xfId="20" applyNumberFormat="1" applyFont="1" applyFill="1" applyBorder="1" applyAlignment="1">
      <alignment vertical="center"/>
    </xf>
    <xf numFmtId="4" fontId="10" fillId="0" borderId="14" xfId="20" applyNumberFormat="1" applyFont="1" applyBorder="1" applyAlignment="1">
      <alignment horizontal="center" vertical="center"/>
    </xf>
    <xf numFmtId="0" fontId="28" fillId="4" borderId="9" xfId="20" applyFont="1" applyFill="1" applyBorder="1" applyAlignment="1">
      <alignment vertical="center"/>
    </xf>
    <xf numFmtId="0" fontId="10" fillId="0" borderId="10" xfId="20" applyFont="1" applyBorder="1" applyAlignment="1">
      <alignment vertical="center"/>
    </xf>
    <xf numFmtId="0" fontId="24" fillId="4" borderId="21" xfId="20" applyFont="1" applyFill="1" applyBorder="1" applyAlignment="1">
      <alignment vertical="center"/>
    </xf>
    <xf numFmtId="0" fontId="28" fillId="4" borderId="21" xfId="20" applyFont="1" applyFill="1" applyBorder="1" applyAlignment="1">
      <alignment vertical="center"/>
    </xf>
    <xf numFmtId="0" fontId="10" fillId="10" borderId="95" xfId="21" applyFont="1" applyFill="1" applyBorder="1" applyAlignment="1">
      <alignment vertical="center" wrapText="1"/>
    </xf>
    <xf numFmtId="0" fontId="24" fillId="0" borderId="22" xfId="20" applyFont="1" applyBorder="1" applyAlignment="1">
      <alignment vertical="center"/>
    </xf>
    <xf numFmtId="4" fontId="24" fillId="11" borderId="14" xfId="2" applyNumberFormat="1" applyFont="1" applyFill="1" applyBorder="1" applyAlignment="1">
      <alignment horizontal="right" vertical="center" wrapText="1"/>
    </xf>
    <xf numFmtId="49" fontId="10" fillId="0" borderId="0" xfId="20" applyNumberFormat="1" applyFont="1" applyAlignment="1">
      <alignment vertical="center"/>
    </xf>
    <xf numFmtId="0" fontId="20" fillId="0" borderId="0" xfId="4" applyFont="1" applyAlignment="1">
      <alignment horizontal="center"/>
    </xf>
    <xf numFmtId="4" fontId="39" fillId="0" borderId="5" xfId="20" applyNumberFormat="1" applyFont="1" applyBorder="1" applyAlignment="1">
      <alignment vertical="center" wrapText="1"/>
    </xf>
    <xf numFmtId="4" fontId="35" fillId="3" borderId="9" xfId="20" applyNumberFormat="1" applyFont="1" applyFill="1" applyBorder="1" applyAlignment="1">
      <alignment vertical="center" wrapText="1"/>
    </xf>
    <xf numFmtId="4" fontId="35" fillId="11" borderId="40" xfId="20" applyNumberFormat="1" applyFont="1" applyFill="1" applyBorder="1" applyAlignment="1">
      <alignment vertical="center" wrapText="1"/>
    </xf>
    <xf numFmtId="49" fontId="10" fillId="10" borderId="19" xfId="14" applyNumberFormat="1" applyFont="1" applyFill="1" applyBorder="1" applyAlignment="1">
      <alignment horizontal="center" vertical="center"/>
    </xf>
    <xf numFmtId="0" fontId="10" fillId="0" borderId="144" xfId="2" applyFont="1" applyBorder="1" applyAlignment="1">
      <alignment vertical="center"/>
    </xf>
    <xf numFmtId="4" fontId="10" fillId="11" borderId="42" xfId="20" applyNumberFormat="1" applyFont="1" applyFill="1" applyBorder="1" applyAlignment="1">
      <alignment vertical="center" wrapText="1"/>
    </xf>
    <xf numFmtId="4" fontId="10" fillId="0" borderId="21" xfId="20" applyNumberFormat="1" applyFont="1" applyBorder="1" applyAlignment="1">
      <alignment horizontal="center"/>
    </xf>
    <xf numFmtId="0" fontId="10" fillId="0" borderId="144" xfId="2" applyFont="1" applyBorder="1" applyAlignment="1">
      <alignment horizontal="left"/>
    </xf>
    <xf numFmtId="4" fontId="10" fillId="11" borderId="43" xfId="20" applyNumberFormat="1" applyFont="1" applyFill="1" applyBorder="1" applyAlignment="1">
      <alignment vertical="center" wrapText="1"/>
    </xf>
    <xf numFmtId="4" fontId="10" fillId="4" borderId="26" xfId="20" applyNumberFormat="1" applyFont="1" applyFill="1" applyBorder="1" applyAlignment="1">
      <alignment vertical="center" wrapText="1"/>
    </xf>
    <xf numFmtId="4" fontId="10" fillId="0" borderId="26" xfId="20" applyNumberFormat="1" applyFont="1" applyBorder="1" applyAlignment="1">
      <alignment horizontal="center"/>
    </xf>
    <xf numFmtId="0" fontId="10" fillId="0" borderId="27" xfId="20" applyFont="1" applyBorder="1"/>
    <xf numFmtId="0" fontId="10" fillId="0" borderId="22" xfId="20" applyFont="1" applyBorder="1"/>
    <xf numFmtId="4" fontId="10" fillId="11" borderId="42" xfId="20" applyNumberFormat="1" applyFont="1" applyFill="1" applyBorder="1"/>
    <xf numFmtId="4" fontId="10" fillId="4" borderId="21" xfId="20" applyNumberFormat="1" applyFont="1" applyFill="1" applyBorder="1"/>
    <xf numFmtId="4" fontId="10" fillId="0" borderId="21" xfId="20" applyNumberFormat="1" applyFont="1" applyBorder="1"/>
    <xf numFmtId="4" fontId="10" fillId="11" borderId="129" xfId="20" applyNumberFormat="1" applyFont="1" applyFill="1" applyBorder="1"/>
    <xf numFmtId="4" fontId="10" fillId="4" borderId="49" xfId="20" applyNumberFormat="1" applyFont="1" applyFill="1" applyBorder="1"/>
    <xf numFmtId="4" fontId="10" fillId="0" borderId="49" xfId="20" applyNumberFormat="1" applyFont="1" applyBorder="1"/>
    <xf numFmtId="0" fontId="8" fillId="3" borderId="45" xfId="5" applyFont="1" applyFill="1" applyBorder="1" applyAlignment="1">
      <alignment horizontal="center"/>
    </xf>
    <xf numFmtId="0" fontId="8" fillId="9" borderId="45" xfId="5" applyFont="1" applyFill="1" applyBorder="1" applyAlignment="1">
      <alignment horizontal="center"/>
    </xf>
    <xf numFmtId="166" fontId="2" fillId="0" borderId="0" xfId="5" applyNumberFormat="1"/>
    <xf numFmtId="4" fontId="61" fillId="3" borderId="31" xfId="1" applyNumberFormat="1" applyFont="1" applyFill="1" applyBorder="1" applyAlignment="1">
      <alignment vertical="center"/>
    </xf>
    <xf numFmtId="0" fontId="61" fillId="0" borderId="52" xfId="5" applyFont="1" applyBorder="1" applyAlignment="1">
      <alignment horizontal="center"/>
    </xf>
    <xf numFmtId="0" fontId="56" fillId="0" borderId="29" xfId="5" applyFont="1" applyBorder="1" applyAlignment="1">
      <alignment horizontal="center"/>
    </xf>
    <xf numFmtId="0" fontId="61" fillId="0" borderId="29" xfId="5" applyFont="1" applyBorder="1" applyAlignment="1">
      <alignment horizontal="center"/>
    </xf>
    <xf numFmtId="0" fontId="10" fillId="0" borderId="97" xfId="5" applyFont="1" applyBorder="1" applyAlignment="1">
      <alignment horizontal="center"/>
    </xf>
    <xf numFmtId="4" fontId="61" fillId="3" borderId="21" xfId="1" applyNumberFormat="1" applyFont="1" applyFill="1" applyBorder="1" applyAlignment="1">
      <alignment vertical="center"/>
    </xf>
    <xf numFmtId="0" fontId="56" fillId="0" borderId="19" xfId="5" applyFont="1" applyBorder="1" applyAlignment="1">
      <alignment horizontal="center"/>
    </xf>
    <xf numFmtId="0" fontId="10" fillId="0" borderId="95" xfId="5" applyFont="1" applyBorder="1" applyAlignment="1">
      <alignment horizontal="center"/>
    </xf>
    <xf numFmtId="0" fontId="61" fillId="0" borderId="11" xfId="5" applyFont="1" applyBorder="1" applyAlignment="1">
      <alignment horizontal="center"/>
    </xf>
    <xf numFmtId="0" fontId="61" fillId="0" borderId="13" xfId="5" applyFont="1" applyBorder="1" applyAlignment="1">
      <alignment horizontal="center"/>
    </xf>
    <xf numFmtId="0" fontId="14" fillId="0" borderId="0" xfId="2" applyFont="1" applyAlignment="1">
      <alignment horizontal="center" vertical="center" wrapText="1"/>
    </xf>
    <xf numFmtId="4" fontId="66" fillId="0" borderId="0" xfId="2" applyNumberFormat="1" applyFont="1" applyAlignment="1">
      <alignment horizontal="center"/>
    </xf>
    <xf numFmtId="0" fontId="8" fillId="0" borderId="0" xfId="20" applyFont="1" applyAlignment="1">
      <alignment horizontal="right"/>
    </xf>
    <xf numFmtId="0" fontId="33" fillId="0" borderId="4" xfId="2" applyFont="1" applyBorder="1" applyAlignment="1">
      <alignment horizontal="center" vertical="center" wrapText="1"/>
    </xf>
    <xf numFmtId="4" fontId="10" fillId="3" borderId="4" xfId="20" applyNumberFormat="1" applyFont="1" applyFill="1" applyBorder="1" applyAlignment="1">
      <alignment horizontal="right" vertical="center" wrapText="1"/>
    </xf>
    <xf numFmtId="0" fontId="10" fillId="0" borderId="86" xfId="2" applyFont="1" applyBorder="1" applyAlignment="1">
      <alignment horizontal="center" vertical="center" wrapText="1"/>
    </xf>
    <xf numFmtId="49" fontId="10" fillId="0" borderId="128" xfId="2" applyNumberFormat="1" applyFont="1" applyBorder="1" applyAlignment="1">
      <alignment horizontal="center" vertical="center" wrapText="1"/>
    </xf>
    <xf numFmtId="4" fontId="10" fillId="11" borderId="4" xfId="20" applyNumberFormat="1" applyFont="1" applyFill="1" applyBorder="1" applyAlignment="1">
      <alignment vertical="center" wrapText="1"/>
    </xf>
    <xf numFmtId="4" fontId="10" fillId="4" borderId="4" xfId="20" applyNumberFormat="1" applyFont="1" applyFill="1" applyBorder="1" applyAlignment="1">
      <alignment vertical="center" wrapText="1"/>
    </xf>
    <xf numFmtId="0" fontId="10" fillId="0" borderId="124" xfId="20" applyFont="1" applyBorder="1" applyAlignment="1">
      <alignment horizontal="left"/>
    </xf>
    <xf numFmtId="0" fontId="10" fillId="0" borderId="0" xfId="20" applyFont="1" applyAlignment="1">
      <alignment horizontal="left"/>
    </xf>
    <xf numFmtId="49" fontId="32" fillId="0" borderId="0" xfId="2" applyNumberFormat="1" applyFont="1" applyAlignment="1">
      <alignment horizontal="center" vertical="center"/>
    </xf>
    <xf numFmtId="0" fontId="35" fillId="0" borderId="40" xfId="12" applyFont="1" applyBorder="1" applyAlignment="1">
      <alignment vertical="center"/>
    </xf>
    <xf numFmtId="4" fontId="35" fillId="11" borderId="9" xfId="12" applyNumberFormat="1" applyFont="1" applyFill="1" applyBorder="1" applyAlignment="1">
      <alignment vertical="center"/>
    </xf>
    <xf numFmtId="4" fontId="10" fillId="0" borderId="94" xfId="20" applyNumberFormat="1" applyFont="1" applyBorder="1" applyAlignment="1">
      <alignment horizontal="center" vertical="center" wrapText="1"/>
    </xf>
    <xf numFmtId="0" fontId="10" fillId="0" borderId="19" xfId="12" applyFont="1" applyBorder="1" applyAlignment="1">
      <alignment vertical="center"/>
    </xf>
    <xf numFmtId="0" fontId="10" fillId="0" borderId="19" xfId="12" applyFont="1" applyBorder="1" applyAlignment="1">
      <alignment vertical="center" wrapText="1"/>
    </xf>
    <xf numFmtId="49" fontId="45" fillId="0" borderId="42" xfId="28" applyNumberFormat="1" applyFont="1" applyBorder="1" applyAlignment="1">
      <alignment horizontal="center"/>
    </xf>
    <xf numFmtId="0" fontId="45" fillId="0" borderId="95" xfId="28" applyFont="1" applyBorder="1"/>
    <xf numFmtId="4" fontId="35" fillId="3" borderId="31" xfId="12" applyNumberFormat="1" applyFont="1" applyFill="1" applyBorder="1" applyAlignment="1">
      <alignment vertical="center"/>
    </xf>
    <xf numFmtId="0" fontId="35" fillId="0" borderId="28" xfId="13" applyFont="1" applyBorder="1" applyAlignment="1">
      <alignment horizontal="center" vertical="center"/>
    </xf>
    <xf numFmtId="49" fontId="35" fillId="0" borderId="29" xfId="12" applyNumberFormat="1" applyFont="1" applyBorder="1" applyAlignment="1">
      <alignment horizontal="center" vertical="center"/>
    </xf>
    <xf numFmtId="0" fontId="35" fillId="0" borderId="29" xfId="12" applyFont="1" applyBorder="1" applyAlignment="1">
      <alignment vertical="center"/>
    </xf>
    <xf numFmtId="4" fontId="10" fillId="0" borderId="97" xfId="20" applyNumberFormat="1" applyFont="1" applyBorder="1" applyAlignment="1">
      <alignment horizontal="center" vertical="center" wrapText="1"/>
    </xf>
    <xf numFmtId="0" fontId="35" fillId="0" borderId="18" xfId="13" applyFont="1" applyBorder="1" applyAlignment="1">
      <alignment horizontal="center" vertical="center"/>
    </xf>
    <xf numFmtId="0" fontId="35" fillId="0" borderId="19" xfId="12" applyFont="1" applyBorder="1" applyAlignment="1">
      <alignment vertical="center"/>
    </xf>
    <xf numFmtId="0" fontId="10" fillId="0" borderId="29" xfId="12" applyFont="1" applyBorder="1" applyAlignment="1">
      <alignment vertical="center"/>
    </xf>
    <xf numFmtId="0" fontId="10" fillId="0" borderId="19" xfId="19" applyFont="1" applyBorder="1" applyAlignment="1">
      <alignment vertical="center"/>
    </xf>
    <xf numFmtId="0" fontId="10" fillId="10" borderId="54" xfId="13" applyFont="1" applyFill="1" applyBorder="1" applyAlignment="1">
      <alignment horizontal="center" vertical="center"/>
    </xf>
    <xf numFmtId="49" fontId="10" fillId="10" borderId="20" xfId="12" applyNumberFormat="1" applyFont="1" applyFill="1" applyBorder="1" applyAlignment="1">
      <alignment horizontal="center" vertical="center"/>
    </xf>
    <xf numFmtId="0" fontId="10" fillId="10" borderId="95" xfId="12" applyFont="1" applyFill="1" applyBorder="1" applyAlignment="1">
      <alignment vertical="center"/>
    </xf>
    <xf numFmtId="4" fontId="10" fillId="10" borderId="95" xfId="20" applyNumberFormat="1" applyFont="1" applyFill="1" applyBorder="1" applyAlignment="1">
      <alignment horizontal="center" vertical="center" wrapText="1"/>
    </xf>
    <xf numFmtId="0" fontId="35" fillId="0" borderId="51" xfId="13" applyFont="1" applyBorder="1" applyAlignment="1">
      <alignment horizontal="center" vertical="center"/>
    </xf>
    <xf numFmtId="0" fontId="35" fillId="0" borderId="30" xfId="12" applyFont="1" applyBorder="1" applyAlignment="1">
      <alignment vertical="center"/>
    </xf>
    <xf numFmtId="4" fontId="10" fillId="10" borderId="22" xfId="20" applyNumberFormat="1" applyFont="1" applyFill="1" applyBorder="1" applyAlignment="1">
      <alignment horizontal="center" vertical="center" wrapText="1"/>
    </xf>
    <xf numFmtId="0" fontId="10" fillId="0" borderId="51" xfId="13" applyFont="1" applyBorder="1" applyAlignment="1">
      <alignment horizontal="center" vertical="center"/>
    </xf>
    <xf numFmtId="0" fontId="10" fillId="0" borderId="30" xfId="12" applyFont="1" applyBorder="1" applyAlignment="1">
      <alignment vertical="center"/>
    </xf>
    <xf numFmtId="49" fontId="10" fillId="0" borderId="20" xfId="19" applyNumberFormat="1" applyFont="1" applyBorder="1" applyAlignment="1">
      <alignment horizontal="center" vertical="center"/>
    </xf>
    <xf numFmtId="0" fontId="10" fillId="0" borderId="0" xfId="12" applyFont="1" applyAlignment="1">
      <alignment vertical="center"/>
    </xf>
    <xf numFmtId="0" fontId="35" fillId="0" borderId="44" xfId="2" applyFont="1" applyBorder="1" applyAlignment="1">
      <alignment horizontal="center" vertical="center"/>
    </xf>
    <xf numFmtId="4" fontId="35" fillId="0" borderId="30" xfId="2" applyNumberFormat="1" applyFont="1" applyBorder="1" applyAlignment="1">
      <alignment vertical="center"/>
    </xf>
    <xf numFmtId="4" fontId="35" fillId="11" borderId="31" xfId="20" applyNumberFormat="1" applyFont="1" applyFill="1" applyBorder="1" applyAlignment="1">
      <alignment vertical="center" wrapText="1"/>
    </xf>
    <xf numFmtId="4" fontId="10" fillId="0" borderId="20" xfId="2" applyNumberFormat="1" applyFont="1" applyBorder="1" applyAlignment="1">
      <alignment vertical="center" wrapText="1"/>
    </xf>
    <xf numFmtId="4" fontId="10" fillId="11" borderId="21" xfId="20" applyNumberFormat="1" applyFont="1" applyFill="1" applyBorder="1" applyAlignment="1">
      <alignment vertical="center" wrapText="1"/>
    </xf>
    <xf numFmtId="4" fontId="10" fillId="3" borderId="35" xfId="20" applyNumberFormat="1" applyFont="1" applyFill="1" applyBorder="1" applyAlignment="1">
      <alignment vertical="center" wrapText="1"/>
    </xf>
    <xf numFmtId="0" fontId="10" fillId="0" borderId="55" xfId="2" applyFont="1" applyBorder="1" applyAlignment="1">
      <alignment horizontal="center" vertical="center"/>
    </xf>
    <xf numFmtId="4" fontId="10" fillId="0" borderId="33" xfId="2" applyNumberFormat="1" applyFont="1" applyBorder="1" applyAlignment="1">
      <alignment vertical="center" wrapText="1"/>
    </xf>
    <xf numFmtId="4" fontId="10" fillId="11" borderId="35" xfId="20" applyNumberFormat="1" applyFont="1" applyFill="1" applyBorder="1" applyAlignment="1">
      <alignment vertical="center" wrapText="1"/>
    </xf>
    <xf numFmtId="4" fontId="10" fillId="4" borderId="35" xfId="20" applyNumberFormat="1" applyFont="1" applyFill="1" applyBorder="1" applyAlignment="1">
      <alignment vertical="center" wrapText="1"/>
    </xf>
    <xf numFmtId="4" fontId="10" fillId="3" borderId="49" xfId="20" applyNumberFormat="1" applyFont="1" applyFill="1" applyBorder="1" applyAlignment="1">
      <alignment vertical="center" wrapText="1"/>
    </xf>
    <xf numFmtId="4" fontId="10" fillId="11" borderId="49" xfId="20" applyNumberFormat="1" applyFont="1" applyFill="1" applyBorder="1" applyAlignment="1">
      <alignment vertical="center" wrapText="1"/>
    </xf>
    <xf numFmtId="0" fontId="35" fillId="0" borderId="17" xfId="13" applyFont="1" applyBorder="1" applyAlignment="1">
      <alignment horizontal="center" vertical="center"/>
    </xf>
    <xf numFmtId="0" fontId="35" fillId="0" borderId="7" xfId="12" applyFont="1" applyBorder="1" applyAlignment="1">
      <alignment vertical="center"/>
    </xf>
    <xf numFmtId="0" fontId="1" fillId="0" borderId="0" xfId="28" applyAlignment="1">
      <alignment vertical="center"/>
    </xf>
    <xf numFmtId="4" fontId="10" fillId="3" borderId="21" xfId="13" applyNumberFormat="1" applyFont="1" applyFill="1" applyBorder="1" applyAlignment="1">
      <alignment vertical="center"/>
    </xf>
    <xf numFmtId="4" fontId="10" fillId="11" borderId="21" xfId="13" applyNumberFormat="1" applyFont="1" applyFill="1" applyBorder="1" applyAlignment="1">
      <alignment vertical="center"/>
    </xf>
    <xf numFmtId="4" fontId="10" fillId="0" borderId="31" xfId="20" applyNumberFormat="1" applyFont="1" applyBorder="1" applyAlignment="1">
      <alignment horizontal="center" vertical="center" wrapText="1"/>
    </xf>
    <xf numFmtId="0" fontId="10" fillId="0" borderId="20" xfId="12" applyFont="1" applyBorder="1" applyAlignment="1">
      <alignment vertical="center" wrapText="1"/>
    </xf>
    <xf numFmtId="4" fontId="10" fillId="3" borderId="31" xfId="13" applyNumberFormat="1" applyFont="1" applyFill="1" applyBorder="1" applyAlignment="1">
      <alignment vertical="center"/>
    </xf>
    <xf numFmtId="0" fontId="10" fillId="0" borderId="52" xfId="12" applyFont="1" applyBorder="1" applyAlignment="1">
      <alignment horizontal="center" vertical="center"/>
    </xf>
    <xf numFmtId="0" fontId="10" fillId="0" borderId="44" xfId="12" applyFont="1" applyBorder="1" applyAlignment="1">
      <alignment vertical="center" wrapText="1"/>
    </xf>
    <xf numFmtId="4" fontId="10" fillId="11" borderId="31" xfId="13" applyNumberFormat="1" applyFont="1" applyFill="1" applyBorder="1" applyAlignment="1">
      <alignment vertical="center"/>
    </xf>
    <xf numFmtId="4" fontId="24" fillId="10" borderId="31" xfId="13" applyNumberFormat="1" applyFont="1" applyFill="1" applyBorder="1" applyAlignment="1">
      <alignment horizontal="center" vertical="center"/>
    </xf>
    <xf numFmtId="4" fontId="10" fillId="10" borderId="31" xfId="20" applyNumberFormat="1" applyFont="1" applyFill="1" applyBorder="1" applyAlignment="1">
      <alignment horizontal="center" vertical="center" wrapText="1"/>
    </xf>
    <xf numFmtId="0" fontId="10" fillId="0" borderId="18" xfId="12" applyFont="1" applyBorder="1" applyAlignment="1">
      <alignment horizontal="center" vertical="center"/>
    </xf>
    <xf numFmtId="4" fontId="24" fillId="10" borderId="21" xfId="20" applyNumberFormat="1" applyFont="1" applyFill="1" applyBorder="1" applyAlignment="1">
      <alignment horizontal="center" vertical="center" wrapText="1"/>
    </xf>
    <xf numFmtId="0" fontId="1" fillId="0" borderId="0" xfId="28"/>
    <xf numFmtId="4" fontId="24" fillId="0" borderId="21" xfId="20" applyNumberFormat="1" applyFont="1" applyBorder="1" applyAlignment="1">
      <alignment horizontal="center" vertical="center" wrapText="1"/>
    </xf>
    <xf numFmtId="0" fontId="10" fillId="0" borderId="98" xfId="12" applyFont="1" applyBorder="1" applyAlignment="1">
      <alignment horizontal="center" vertical="center"/>
    </xf>
    <xf numFmtId="4" fontId="10" fillId="4" borderId="49" xfId="13" applyNumberFormat="1" applyFont="1" applyFill="1" applyBorder="1" applyAlignment="1">
      <alignment vertical="center"/>
    </xf>
    <xf numFmtId="4" fontId="24" fillId="0" borderId="0" xfId="20" applyNumberFormat="1" applyFont="1" applyAlignment="1">
      <alignment horizontal="center" vertical="center" wrapText="1"/>
    </xf>
    <xf numFmtId="49" fontId="20" fillId="0" borderId="0" xfId="2" applyNumberFormat="1" applyFont="1" applyAlignment="1">
      <alignment horizontal="center" wrapText="1"/>
    </xf>
    <xf numFmtId="0" fontId="8" fillId="0" borderId="0" xfId="20" applyFont="1" applyAlignment="1">
      <alignment horizontal="center" wrapText="1"/>
    </xf>
    <xf numFmtId="0" fontId="10" fillId="0" borderId="0" xfId="20" applyFont="1" applyAlignment="1">
      <alignment horizontal="center" wrapText="1"/>
    </xf>
    <xf numFmtId="4" fontId="1" fillId="0" borderId="0" xfId="28" applyNumberFormat="1"/>
    <xf numFmtId="0" fontId="33" fillId="0" borderId="124" xfId="2" applyFont="1" applyBorder="1" applyAlignment="1">
      <alignment horizontal="center" vertical="center" wrapText="1"/>
    </xf>
    <xf numFmtId="4" fontId="35" fillId="3" borderId="9" xfId="20" applyNumberFormat="1" applyFont="1" applyFill="1" applyBorder="1"/>
    <xf numFmtId="0" fontId="35" fillId="0" borderId="17" xfId="2" applyFont="1" applyBorder="1" applyAlignment="1">
      <alignment horizontal="center"/>
    </xf>
    <xf numFmtId="0" fontId="35" fillId="0" borderId="8" xfId="2" applyFont="1" applyBorder="1" applyAlignment="1">
      <alignment horizontal="center"/>
    </xf>
    <xf numFmtId="0" fontId="35" fillId="0" borderId="7" xfId="2" applyFont="1" applyBorder="1" applyAlignment="1">
      <alignment horizontal="left"/>
    </xf>
    <xf numFmtId="4" fontId="24" fillId="0" borderId="0" xfId="20" applyNumberFormat="1" applyFont="1" applyAlignment="1">
      <alignment vertical="center" wrapText="1"/>
    </xf>
    <xf numFmtId="0" fontId="39" fillId="0" borderId="50" xfId="2" applyFont="1" applyBorder="1" applyAlignment="1">
      <alignment horizontal="center" vertical="center" wrapText="1"/>
    </xf>
    <xf numFmtId="0" fontId="35" fillId="0" borderId="7" xfId="14" applyFont="1" applyBorder="1"/>
    <xf numFmtId="4" fontId="35" fillId="11" borderId="9" xfId="20" applyNumberFormat="1" applyFont="1" applyFill="1" applyBorder="1" applyAlignment="1">
      <alignment vertical="center" wrapText="1"/>
    </xf>
    <xf numFmtId="49" fontId="10" fillId="0" borderId="19" xfId="20" applyNumberFormat="1" applyFont="1" applyBorder="1" applyAlignment="1">
      <alignment horizontal="center" vertical="center"/>
    </xf>
    <xf numFmtId="0" fontId="10" fillId="0" borderId="21" xfId="20" applyFont="1" applyBorder="1" applyAlignment="1">
      <alignment horizontal="center" vertical="center"/>
    </xf>
    <xf numFmtId="0" fontId="10" fillId="0" borderId="55" xfId="2" applyFont="1" applyBorder="1" applyAlignment="1">
      <alignment horizontal="center" vertical="center" wrapText="1"/>
    </xf>
    <xf numFmtId="0" fontId="10" fillId="0" borderId="33" xfId="20" applyFont="1" applyBorder="1" applyAlignment="1">
      <alignment vertical="center" wrapText="1"/>
    </xf>
    <xf numFmtId="0" fontId="10" fillId="0" borderId="35" xfId="20" applyFont="1" applyBorder="1" applyAlignment="1">
      <alignment horizontal="center" vertical="center"/>
    </xf>
    <xf numFmtId="0" fontId="10" fillId="0" borderId="58" xfId="2" applyFont="1" applyBorder="1" applyAlignment="1">
      <alignment horizontal="center" vertical="center" wrapText="1"/>
    </xf>
    <xf numFmtId="0" fontId="10" fillId="0" borderId="49" xfId="20" applyFont="1" applyBorder="1" applyAlignment="1">
      <alignment horizontal="center" vertical="center"/>
    </xf>
    <xf numFmtId="0" fontId="10" fillId="0" borderId="0" xfId="4" applyFont="1" applyAlignment="1">
      <alignment horizontal="center"/>
    </xf>
    <xf numFmtId="0" fontId="8" fillId="0" borderId="0" xfId="4" applyFont="1" applyAlignment="1">
      <alignment horizontal="center"/>
    </xf>
    <xf numFmtId="4" fontId="39" fillId="0" borderId="4" xfId="30" applyNumberFormat="1" applyFont="1" applyBorder="1" applyAlignment="1">
      <alignment vertical="center"/>
    </xf>
    <xf numFmtId="0" fontId="39" fillId="0" borderId="16" xfId="4" applyFont="1" applyBorder="1" applyAlignment="1">
      <alignment horizontal="center" vertical="center"/>
    </xf>
    <xf numFmtId="0" fontId="39" fillId="0" borderId="3" xfId="4" applyFont="1" applyBorder="1" applyAlignment="1">
      <alignment horizontal="center" vertical="center"/>
    </xf>
    <xf numFmtId="0" fontId="35" fillId="0" borderId="6" xfId="14" applyFont="1" applyBorder="1" applyAlignment="1">
      <alignment horizontal="center"/>
    </xf>
    <xf numFmtId="0" fontId="35" fillId="0" borderId="8" xfId="14" applyFont="1" applyBorder="1" applyAlignment="1">
      <alignment horizontal="center"/>
    </xf>
    <xf numFmtId="0" fontId="35" fillId="0" borderId="10" xfId="14" applyFont="1" applyBorder="1" applyAlignment="1">
      <alignment wrapText="1"/>
    </xf>
    <xf numFmtId="4" fontId="35" fillId="11" borderId="94" xfId="14" applyNumberFormat="1" applyFont="1" applyFill="1" applyBorder="1"/>
    <xf numFmtId="4" fontId="35" fillId="4" borderId="94" xfId="14" applyNumberFormat="1" applyFont="1" applyFill="1" applyBorder="1"/>
    <xf numFmtId="4" fontId="35" fillId="0" borderId="94" xfId="30" applyNumberFormat="1" applyFont="1" applyBorder="1" applyAlignment="1">
      <alignment horizontal="center"/>
    </xf>
    <xf numFmtId="4" fontId="10" fillId="3" borderId="31" xfId="30" applyNumberFormat="1" applyFont="1" applyFill="1" applyBorder="1" applyAlignment="1">
      <alignment horizontal="right"/>
    </xf>
    <xf numFmtId="0" fontId="10" fillId="0" borderId="28" xfId="4" applyFont="1" applyBorder="1" applyAlignment="1">
      <alignment horizontal="center"/>
    </xf>
    <xf numFmtId="49" fontId="10" fillId="0" borderId="29" xfId="4" applyNumberFormat="1" applyFont="1" applyBorder="1" applyAlignment="1">
      <alignment horizontal="center"/>
    </xf>
    <xf numFmtId="0" fontId="10" fillId="0" borderId="30" xfId="30" applyFont="1" applyBorder="1" applyAlignment="1">
      <alignment horizontal="left" wrapText="1"/>
    </xf>
    <xf numFmtId="4" fontId="10" fillId="11" borderId="31" xfId="30" applyNumberFormat="1" applyFont="1" applyFill="1" applyBorder="1" applyAlignment="1">
      <alignment horizontal="right"/>
    </xf>
    <xf numFmtId="4" fontId="10" fillId="4" borderId="31" xfId="30" applyNumberFormat="1" applyFont="1" applyFill="1" applyBorder="1" applyAlignment="1">
      <alignment horizontal="right"/>
    </xf>
    <xf numFmtId="4" fontId="10" fillId="0" borderId="97" xfId="30" applyNumberFormat="1" applyFont="1" applyBorder="1" applyAlignment="1">
      <alignment horizontal="center"/>
    </xf>
    <xf numFmtId="4" fontId="10" fillId="3" borderId="21" xfId="30" applyNumberFormat="1" applyFont="1" applyFill="1" applyBorder="1" applyAlignment="1">
      <alignment horizontal="right"/>
    </xf>
    <xf numFmtId="0" fontId="10" fillId="0" borderId="18" xfId="4" applyFont="1" applyBorder="1" applyAlignment="1">
      <alignment horizontal="center"/>
    </xf>
    <xf numFmtId="49" fontId="10" fillId="0" borderId="19" xfId="4" applyNumberFormat="1" applyFont="1" applyBorder="1" applyAlignment="1">
      <alignment horizontal="center"/>
    </xf>
    <xf numFmtId="0" fontId="10" fillId="0" borderId="20" xfId="30" applyFont="1" applyBorder="1" applyAlignment="1">
      <alignment horizontal="left" wrapText="1"/>
    </xf>
    <xf numFmtId="4" fontId="10" fillId="11" borderId="21" xfId="30" applyNumberFormat="1" applyFont="1" applyFill="1" applyBorder="1" applyAlignment="1">
      <alignment horizontal="right"/>
    </xf>
    <xf numFmtId="4" fontId="10" fillId="4" borderId="21" xfId="30" applyNumberFormat="1" applyFont="1" applyFill="1" applyBorder="1" applyAlignment="1">
      <alignment horizontal="right"/>
    </xf>
    <xf numFmtId="4" fontId="10" fillId="0" borderId="95" xfId="30" applyNumberFormat="1" applyFont="1" applyBorder="1" applyAlignment="1">
      <alignment horizontal="center"/>
    </xf>
    <xf numFmtId="0" fontId="35" fillId="0" borderId="52" xfId="14" applyFont="1" applyBorder="1" applyAlignment="1">
      <alignment horizontal="center" vertical="center"/>
    </xf>
    <xf numFmtId="0" fontId="35" fillId="0" borderId="29" xfId="14" applyFont="1" applyBorder="1" applyAlignment="1">
      <alignment horizontal="center" vertical="center"/>
    </xf>
    <xf numFmtId="0" fontId="35" fillId="0" borderId="32" xfId="14" applyFont="1" applyBorder="1" applyAlignment="1">
      <alignment vertical="center" wrapText="1"/>
    </xf>
    <xf numFmtId="4" fontId="35" fillId="11" borderId="97" xfId="14" applyNumberFormat="1" applyFont="1" applyFill="1" applyBorder="1" applyAlignment="1">
      <alignment vertical="center"/>
    </xf>
    <xf numFmtId="4" fontId="35" fillId="4" borderId="97" xfId="14" applyNumberFormat="1" applyFont="1" applyFill="1" applyBorder="1" applyAlignment="1">
      <alignment vertical="center"/>
    </xf>
    <xf numFmtId="4" fontId="35" fillId="0" borderId="97" xfId="30" applyNumberFormat="1" applyFont="1" applyBorder="1" applyAlignment="1">
      <alignment horizontal="center"/>
    </xf>
    <xf numFmtId="4" fontId="10" fillId="3" borderId="49" xfId="30" applyNumberFormat="1" applyFont="1" applyFill="1" applyBorder="1" applyAlignment="1">
      <alignment horizontal="right"/>
    </xf>
    <xf numFmtId="0" fontId="10" fillId="0" borderId="98" xfId="4" applyFont="1" applyBorder="1" applyAlignment="1">
      <alignment horizontal="center"/>
    </xf>
    <xf numFmtId="49" fontId="10" fillId="0" borderId="57" xfId="4" applyNumberFormat="1" applyFont="1" applyBorder="1" applyAlignment="1">
      <alignment horizontal="center"/>
    </xf>
    <xf numFmtId="4" fontId="10" fillId="11" borderId="49" xfId="30" applyNumberFormat="1" applyFont="1" applyFill="1" applyBorder="1" applyAlignment="1">
      <alignment horizontal="right"/>
    </xf>
    <xf numFmtId="4" fontId="10" fillId="4" borderId="49" xfId="30" applyNumberFormat="1" applyFont="1" applyFill="1" applyBorder="1" applyAlignment="1">
      <alignment horizontal="right"/>
    </xf>
    <xf numFmtId="4" fontId="10" fillId="0" borderId="99" xfId="30" applyNumberFormat="1" applyFont="1" applyBorder="1" applyAlignment="1">
      <alignment horizontal="center"/>
    </xf>
    <xf numFmtId="0" fontId="10" fillId="0" borderId="0" xfId="30" applyFont="1" applyAlignment="1">
      <alignment horizontal="left"/>
    </xf>
    <xf numFmtId="4" fontId="10" fillId="0" borderId="0" xfId="30" applyNumberFormat="1" applyFont="1"/>
    <xf numFmtId="4" fontId="10" fillId="0" borderId="0" xfId="30" applyNumberFormat="1" applyFont="1" applyAlignment="1">
      <alignment horizontal="center"/>
    </xf>
    <xf numFmtId="4" fontId="10" fillId="3" borderId="14" xfId="20" applyNumberFormat="1" applyFont="1" applyFill="1" applyBorder="1" applyAlignment="1">
      <alignment vertical="center" wrapText="1"/>
    </xf>
    <xf numFmtId="0" fontId="10" fillId="0" borderId="91" xfId="2" applyFont="1" applyBorder="1" applyAlignment="1">
      <alignment horizontal="left" vertical="center" wrapText="1"/>
    </xf>
    <xf numFmtId="4" fontId="10" fillId="11" borderId="14" xfId="20" applyNumberFormat="1" applyFont="1" applyFill="1" applyBorder="1" applyAlignment="1">
      <alignment vertical="center" wrapText="1"/>
    </xf>
    <xf numFmtId="4" fontId="10" fillId="0" borderId="91" xfId="20" applyNumberFormat="1" applyFont="1" applyBorder="1" applyAlignment="1">
      <alignment horizontal="center" vertical="center" wrapText="1"/>
    </xf>
    <xf numFmtId="4" fontId="60" fillId="0" borderId="45" xfId="5" applyNumberFormat="1" applyFont="1" applyBorder="1" applyAlignment="1">
      <alignment vertical="center"/>
    </xf>
    <xf numFmtId="4" fontId="61" fillId="3" borderId="4" xfId="5" applyNumberFormat="1" applyFont="1" applyFill="1" applyBorder="1" applyAlignment="1">
      <alignment vertical="center"/>
    </xf>
    <xf numFmtId="0" fontId="61" fillId="0" borderId="1" xfId="5" applyFont="1" applyBorder="1" applyAlignment="1">
      <alignment horizontal="center" vertical="center"/>
    </xf>
    <xf numFmtId="0" fontId="56" fillId="0" borderId="3" xfId="5" applyFont="1" applyBorder="1" applyAlignment="1">
      <alignment horizontal="center" vertical="center"/>
    </xf>
    <xf numFmtId="0" fontId="10" fillId="0" borderId="2" xfId="5" applyFont="1" applyBorder="1" applyAlignment="1">
      <alignment horizontal="center" vertical="center"/>
    </xf>
    <xf numFmtId="0" fontId="10" fillId="0" borderId="66" xfId="5" applyFont="1" applyBorder="1" applyAlignment="1">
      <alignment horizontal="center" vertical="center"/>
    </xf>
    <xf numFmtId="0" fontId="31" fillId="0" borderId="0" xfId="20" applyFont="1" applyAlignment="1">
      <alignment vertical="center" wrapText="1"/>
    </xf>
    <xf numFmtId="0" fontId="35" fillId="0" borderId="115" xfId="2" applyFont="1" applyBorder="1" applyAlignment="1">
      <alignment horizontal="center" vertical="center"/>
    </xf>
    <xf numFmtId="0" fontId="35" fillId="0" borderId="145" xfId="2" applyFont="1" applyBorder="1" applyAlignment="1">
      <alignment horizontal="left" vertical="center"/>
    </xf>
    <xf numFmtId="4" fontId="35" fillId="11" borderId="31" xfId="20" applyNumberFormat="1" applyFont="1" applyFill="1" applyBorder="1" applyAlignment="1">
      <alignment vertical="center"/>
    </xf>
    <xf numFmtId="4" fontId="35" fillId="0" borderId="31" xfId="20" applyNumberFormat="1" applyFont="1" applyBorder="1" applyAlignment="1">
      <alignment horizontal="center" vertical="center" wrapText="1"/>
    </xf>
    <xf numFmtId="0" fontId="24" fillId="0" borderId="0" xfId="20" applyFont="1" applyAlignment="1">
      <alignment horizontal="center"/>
    </xf>
    <xf numFmtId="3" fontId="10" fillId="0" borderId="0" xfId="20" applyNumberFormat="1" applyFont="1"/>
    <xf numFmtId="4" fontId="10" fillId="3" borderId="9" xfId="20" applyNumberFormat="1" applyFont="1" applyFill="1" applyBorder="1" applyAlignment="1">
      <alignment vertical="center" wrapText="1"/>
    </xf>
    <xf numFmtId="0" fontId="10" fillId="0" borderId="17" xfId="2" applyFont="1" applyBorder="1" applyAlignment="1">
      <alignment horizontal="center" vertical="center" wrapText="1"/>
    </xf>
    <xf numFmtId="0" fontId="35" fillId="0" borderId="94" xfId="2" applyFont="1" applyBorder="1"/>
    <xf numFmtId="4" fontId="35" fillId="11" borderId="9" xfId="20" applyNumberFormat="1" applyFont="1" applyFill="1" applyBorder="1"/>
    <xf numFmtId="4" fontId="35" fillId="4" borderId="9" xfId="20" applyNumberFormat="1" applyFont="1" applyFill="1" applyBorder="1"/>
    <xf numFmtId="4" fontId="35" fillId="3" borderId="21" xfId="2" applyNumberFormat="1" applyFont="1" applyFill="1" applyBorder="1"/>
    <xf numFmtId="0" fontId="35" fillId="0" borderId="18" xfId="2" applyFont="1" applyBorder="1" applyAlignment="1">
      <alignment horizontal="center"/>
    </xf>
    <xf numFmtId="49" fontId="35" fillId="0" borderId="19" xfId="2" applyNumberFormat="1" applyFont="1" applyBorder="1" applyAlignment="1">
      <alignment horizontal="center"/>
    </xf>
    <xf numFmtId="0" fontId="35" fillId="0" borderId="95" xfId="2" applyFont="1" applyBorder="1"/>
    <xf numFmtId="4" fontId="35" fillId="11" borderId="21" xfId="2" applyNumberFormat="1" applyFont="1" applyFill="1" applyBorder="1"/>
    <xf numFmtId="4" fontId="35" fillId="4" borderId="21" xfId="2" applyNumberFormat="1" applyFont="1" applyFill="1" applyBorder="1"/>
    <xf numFmtId="0" fontId="10" fillId="0" borderId="18" xfId="2" applyFont="1" applyBorder="1" applyAlignment="1">
      <alignment horizontal="center"/>
    </xf>
    <xf numFmtId="49" fontId="10" fillId="0" borderId="19" xfId="2" applyNumberFormat="1" applyFont="1" applyBorder="1" applyAlignment="1">
      <alignment horizontal="center"/>
    </xf>
    <xf numFmtId="0" fontId="10" fillId="0" borderId="95" xfId="2" applyFont="1" applyBorder="1"/>
    <xf numFmtId="4" fontId="10" fillId="11" borderId="21" xfId="20" applyNumberFormat="1" applyFont="1" applyFill="1" applyBorder="1"/>
    <xf numFmtId="0" fontId="35" fillId="0" borderId="52" xfId="2" applyFont="1" applyBorder="1" applyAlignment="1">
      <alignment horizontal="center"/>
    </xf>
    <xf numFmtId="4" fontId="10" fillId="0" borderId="99" xfId="2" applyNumberFormat="1" applyFont="1" applyBorder="1"/>
    <xf numFmtId="4" fontId="35" fillId="3" borderId="9" xfId="2" applyNumberFormat="1" applyFont="1" applyFill="1" applyBorder="1" applyAlignment="1">
      <alignment vertical="center"/>
    </xf>
    <xf numFmtId="4" fontId="35" fillId="11" borderId="9" xfId="2" applyNumberFormat="1" applyFont="1" applyFill="1" applyBorder="1" applyAlignment="1">
      <alignment vertical="center"/>
    </xf>
    <xf numFmtId="4" fontId="35" fillId="4" borderId="9" xfId="2" applyNumberFormat="1" applyFont="1" applyFill="1" applyBorder="1" applyAlignment="1">
      <alignment vertical="center"/>
    </xf>
    <xf numFmtId="4" fontId="10" fillId="3" borderId="21" xfId="2" applyNumberFormat="1" applyFont="1" applyFill="1" applyBorder="1" applyAlignment="1">
      <alignment vertical="center"/>
    </xf>
    <xf numFmtId="4" fontId="10" fillId="11" borderId="21" xfId="2" applyNumberFormat="1" applyFont="1" applyFill="1" applyBorder="1" applyAlignment="1">
      <alignment vertical="center"/>
    </xf>
    <xf numFmtId="4" fontId="10" fillId="4" borderId="21" xfId="2" applyNumberFormat="1" applyFont="1" applyFill="1" applyBorder="1" applyAlignment="1">
      <alignment vertical="center"/>
    </xf>
    <xf numFmtId="4" fontId="35" fillId="11" borderId="31" xfId="2" applyNumberFormat="1" applyFont="1" applyFill="1" applyBorder="1" applyAlignment="1">
      <alignment vertical="center"/>
    </xf>
    <xf numFmtId="4" fontId="35" fillId="4" borderId="31" xfId="2" applyNumberFormat="1" applyFont="1" applyFill="1" applyBorder="1" applyAlignment="1">
      <alignment vertical="center"/>
    </xf>
    <xf numFmtId="4" fontId="10" fillId="3" borderId="26" xfId="2" applyNumberFormat="1" applyFont="1" applyFill="1" applyBorder="1" applyAlignment="1">
      <alignment vertical="center"/>
    </xf>
    <xf numFmtId="0" fontId="10" fillId="0" borderId="25" xfId="2" applyFont="1" applyBorder="1" applyAlignment="1">
      <alignment horizontal="left" vertical="center"/>
    </xf>
    <xf numFmtId="4" fontId="10" fillId="11" borderId="26" xfId="2" applyNumberFormat="1" applyFont="1" applyFill="1" applyBorder="1" applyAlignment="1">
      <alignment vertical="center"/>
    </xf>
    <xf numFmtId="4" fontId="10" fillId="4" borderId="26" xfId="2" applyNumberFormat="1" applyFont="1" applyFill="1" applyBorder="1" applyAlignment="1">
      <alignment vertical="center"/>
    </xf>
    <xf numFmtId="0" fontId="10" fillId="0" borderId="26" xfId="20" applyFont="1" applyBorder="1" applyAlignment="1">
      <alignment horizontal="center" vertical="center"/>
    </xf>
    <xf numFmtId="0" fontId="27" fillId="0" borderId="20" xfId="2" applyFont="1" applyBorder="1" applyAlignment="1">
      <alignment vertical="center"/>
    </xf>
    <xf numFmtId="4" fontId="45" fillId="3" borderId="31" xfId="20" applyNumberFormat="1" applyFont="1" applyFill="1" applyBorder="1" applyAlignment="1">
      <alignment vertical="center"/>
    </xf>
    <xf numFmtId="0" fontId="10" fillId="0" borderId="28" xfId="2" applyFont="1" applyBorder="1" applyAlignment="1">
      <alignment horizontal="center" vertical="center"/>
    </xf>
    <xf numFmtId="4" fontId="45" fillId="11" borderId="31" xfId="20" applyNumberFormat="1" applyFont="1" applyFill="1" applyBorder="1" applyAlignment="1">
      <alignment vertical="center"/>
    </xf>
    <xf numFmtId="49" fontId="10" fillId="0" borderId="20" xfId="2" applyNumberFormat="1" applyFont="1" applyBorder="1" applyAlignment="1">
      <alignment horizontal="center" vertical="center"/>
    </xf>
    <xf numFmtId="4" fontId="10" fillId="4" borderId="31" xfId="2" applyNumberFormat="1" applyFont="1" applyFill="1" applyBorder="1" applyAlignment="1">
      <alignment vertical="center"/>
    </xf>
    <xf numFmtId="0" fontId="10" fillId="0" borderId="98" xfId="20" applyFont="1" applyBorder="1" applyAlignment="1">
      <alignment horizontal="center"/>
    </xf>
    <xf numFmtId="0" fontId="10" fillId="0" borderId="49" xfId="20" applyFont="1" applyBorder="1"/>
    <xf numFmtId="0" fontId="35" fillId="0" borderId="115" xfId="2" applyFont="1" applyBorder="1" applyAlignment="1">
      <alignment horizontal="center"/>
    </xf>
    <xf numFmtId="0" fontId="35" fillId="0" borderId="61" xfId="2" applyFont="1" applyBorder="1" applyAlignment="1">
      <alignment horizontal="left"/>
    </xf>
    <xf numFmtId="4" fontId="35" fillId="11" borderId="31" xfId="20" applyNumberFormat="1" applyFont="1" applyFill="1" applyBorder="1"/>
    <xf numFmtId="4" fontId="35" fillId="4" borderId="31" xfId="20" applyNumberFormat="1" applyFont="1" applyFill="1" applyBorder="1"/>
    <xf numFmtId="4" fontId="35" fillId="0" borderId="94" xfId="20" applyNumberFormat="1" applyFont="1" applyBorder="1" applyAlignment="1">
      <alignment horizontal="center" vertical="center" wrapText="1"/>
    </xf>
    <xf numFmtId="0" fontId="10" fillId="0" borderId="147" xfId="2" applyFont="1" applyBorder="1" applyAlignment="1">
      <alignment horizontal="center"/>
    </xf>
    <xf numFmtId="49" fontId="10" fillId="0" borderId="81" xfId="20" applyNumberFormat="1" applyFont="1" applyBorder="1" applyAlignment="1">
      <alignment horizontal="center"/>
    </xf>
    <xf numFmtId="0" fontId="10" fillId="0" borderId="62" xfId="20" applyFont="1" applyBorder="1"/>
    <xf numFmtId="4" fontId="10" fillId="11" borderId="26" xfId="20" applyNumberFormat="1" applyFont="1" applyFill="1" applyBorder="1"/>
    <xf numFmtId="4" fontId="10" fillId="4" borderId="26" xfId="20" applyNumberFormat="1" applyFont="1" applyFill="1" applyBorder="1"/>
    <xf numFmtId="4" fontId="10" fillId="0" borderId="96" xfId="20" applyNumberFormat="1" applyFont="1" applyBorder="1" applyAlignment="1">
      <alignment horizontal="center" vertical="center" wrapText="1"/>
    </xf>
    <xf numFmtId="0" fontId="10" fillId="0" borderId="48" xfId="20" applyFont="1" applyBorder="1" applyAlignment="1">
      <alignment horizontal="center"/>
    </xf>
    <xf numFmtId="49" fontId="10" fillId="0" borderId="19" xfId="20" applyNumberFormat="1" applyFont="1" applyBorder="1" applyAlignment="1">
      <alignment horizontal="center"/>
    </xf>
    <xf numFmtId="0" fontId="10" fillId="0" borderId="95" xfId="20" applyFont="1" applyBorder="1" applyAlignment="1">
      <alignment horizontal="center"/>
    </xf>
    <xf numFmtId="4" fontId="10" fillId="11" borderId="14" xfId="20" applyNumberFormat="1" applyFont="1" applyFill="1" applyBorder="1" applyAlignment="1">
      <alignment vertical="center"/>
    </xf>
    <xf numFmtId="0" fontId="10" fillId="0" borderId="91" xfId="20" applyFont="1" applyBorder="1" applyAlignment="1">
      <alignment horizontal="center"/>
    </xf>
    <xf numFmtId="49" fontId="6" fillId="0" borderId="0" xfId="2" applyNumberFormat="1" applyFont="1" applyAlignment="1">
      <alignment horizontal="center" vertical="center"/>
    </xf>
    <xf numFmtId="1" fontId="12" fillId="0" borderId="0" xfId="20" applyNumberFormat="1" applyFont="1" applyAlignment="1">
      <alignment horizontal="center" vertical="center" wrapText="1"/>
    </xf>
    <xf numFmtId="0" fontId="6" fillId="0" borderId="0" xfId="20" applyFont="1" applyAlignment="1">
      <alignment vertical="center" wrapText="1"/>
    </xf>
    <xf numFmtId="4" fontId="12" fillId="0" borderId="0" xfId="20" applyNumberFormat="1" applyFont="1" applyAlignment="1">
      <alignment vertical="center" wrapText="1"/>
    </xf>
    <xf numFmtId="4" fontId="39" fillId="0" borderId="39" xfId="20" applyNumberFormat="1" applyFont="1" applyBorder="1" applyAlignment="1">
      <alignment vertical="center" wrapText="1"/>
    </xf>
    <xf numFmtId="0" fontId="35" fillId="0" borderId="51" xfId="2" applyFont="1" applyBorder="1" applyAlignment="1">
      <alignment horizontal="center" vertical="center" wrapText="1"/>
    </xf>
    <xf numFmtId="0" fontId="35" fillId="0" borderId="30" xfId="20" applyFont="1" applyBorder="1" applyAlignment="1">
      <alignment vertical="center" wrapText="1"/>
    </xf>
    <xf numFmtId="4" fontId="35" fillId="4" borderId="44" xfId="20" applyNumberFormat="1" applyFont="1" applyFill="1" applyBorder="1" applyAlignment="1">
      <alignment vertical="center" wrapText="1"/>
    </xf>
    <xf numFmtId="4" fontId="10" fillId="4" borderId="42" xfId="20" applyNumberFormat="1" applyFont="1" applyFill="1" applyBorder="1" applyAlignment="1">
      <alignment vertical="center" wrapText="1"/>
    </xf>
    <xf numFmtId="0" fontId="10" fillId="0" borderId="57" xfId="2" applyFont="1" applyBorder="1" applyAlignment="1">
      <alignment horizontal="center" vertical="center"/>
    </xf>
    <xf numFmtId="0" fontId="10" fillId="0" borderId="121" xfId="2" applyFont="1" applyBorder="1" applyAlignment="1">
      <alignment horizontal="left" vertical="center"/>
    </xf>
    <xf numFmtId="4" fontId="10" fillId="4" borderId="129" xfId="20" applyNumberFormat="1" applyFont="1" applyFill="1" applyBorder="1" applyAlignment="1">
      <alignment vertical="center" wrapText="1"/>
    </xf>
    <xf numFmtId="0" fontId="8" fillId="0" borderId="1" xfId="5" applyFont="1" applyBorder="1"/>
    <xf numFmtId="0" fontId="8" fillId="0" borderId="39" xfId="5" applyFont="1" applyBorder="1"/>
    <xf numFmtId="0" fontId="8" fillId="0" borderId="5" xfId="5" applyFont="1" applyBorder="1"/>
    <xf numFmtId="49" fontId="10" fillId="0" borderId="135" xfId="12" applyNumberFormat="1" applyFont="1" applyBorder="1" applyAlignment="1">
      <alignment horizontal="center"/>
    </xf>
    <xf numFmtId="0" fontId="10" fillId="0" borderId="148" xfId="12" applyFont="1" applyBorder="1"/>
    <xf numFmtId="4" fontId="10" fillId="4" borderId="14" xfId="13" applyNumberFormat="1" applyFont="1" applyFill="1" applyBorder="1"/>
    <xf numFmtId="4" fontId="35" fillId="3" borderId="4" xfId="2" applyNumberFormat="1" applyFont="1" applyFill="1" applyBorder="1" applyAlignment="1">
      <alignment vertical="center" wrapText="1"/>
    </xf>
    <xf numFmtId="0" fontId="35" fillId="0" borderId="16" xfId="2" applyFont="1" applyBorder="1" applyAlignment="1">
      <alignment horizontal="center" vertical="center" wrapText="1"/>
    </xf>
    <xf numFmtId="49" fontId="35" fillId="0" borderId="39" xfId="2" applyNumberFormat="1" applyFont="1" applyBorder="1" applyAlignment="1">
      <alignment horizontal="center" vertical="center" wrapText="1"/>
    </xf>
    <xf numFmtId="0" fontId="35" fillId="0" borderId="2" xfId="2" applyFont="1" applyBorder="1" applyAlignment="1">
      <alignment vertical="center" wrapText="1"/>
    </xf>
    <xf numFmtId="4" fontId="35" fillId="11" borderId="4" xfId="2" applyNumberFormat="1" applyFont="1" applyFill="1" applyBorder="1" applyAlignment="1">
      <alignment vertical="center" wrapText="1"/>
    </xf>
    <xf numFmtId="4" fontId="35" fillId="4" borderId="4" xfId="2" applyNumberFormat="1" applyFont="1" applyFill="1" applyBorder="1" applyAlignment="1">
      <alignment vertical="center" wrapText="1"/>
    </xf>
    <xf numFmtId="4" fontId="10" fillId="0" borderId="66" xfId="20" applyNumberFormat="1" applyFont="1" applyBorder="1" applyAlignment="1">
      <alignment horizontal="center" vertical="center" wrapText="1"/>
    </xf>
    <xf numFmtId="4" fontId="10" fillId="0" borderId="0" xfId="20" applyNumberFormat="1" applyFont="1" applyAlignment="1">
      <alignment horizontal="right" vertical="center" wrapText="1"/>
    </xf>
    <xf numFmtId="4" fontId="35" fillId="11" borderId="10" xfId="2" applyNumberFormat="1" applyFont="1" applyFill="1" applyBorder="1"/>
    <xf numFmtId="4" fontId="10" fillId="11" borderId="22" xfId="20" applyNumberFormat="1" applyFont="1" applyFill="1" applyBorder="1"/>
    <xf numFmtId="4" fontId="35" fillId="11" borderId="22" xfId="2" applyNumberFormat="1" applyFont="1" applyFill="1" applyBorder="1"/>
    <xf numFmtId="0" fontId="10" fillId="0" borderId="57" xfId="2" applyFont="1" applyBorder="1" applyAlignment="1">
      <alignment horizontal="center"/>
    </xf>
    <xf numFmtId="4" fontId="35" fillId="3" borderId="35" xfId="2" applyNumberFormat="1" applyFont="1" applyFill="1" applyBorder="1" applyAlignment="1">
      <alignment vertical="center" wrapText="1"/>
    </xf>
    <xf numFmtId="0" fontId="35" fillId="0" borderId="125" xfId="2" applyFont="1" applyBorder="1" applyAlignment="1">
      <alignment horizontal="center" vertical="center" wrapText="1"/>
    </xf>
    <xf numFmtId="0" fontId="35" fillId="0" borderId="115" xfId="2" applyFont="1" applyBorder="1" applyAlignment="1">
      <alignment horizontal="center" vertical="center" wrapText="1"/>
    </xf>
    <xf numFmtId="0" fontId="35" fillId="0" borderId="76" xfId="2" applyFont="1" applyBorder="1" applyAlignment="1">
      <alignment horizontal="left" vertical="center" wrapText="1"/>
    </xf>
    <xf numFmtId="4" fontId="35" fillId="11" borderId="35" xfId="2" applyNumberFormat="1" applyFont="1" applyFill="1" applyBorder="1" applyAlignment="1">
      <alignment vertical="center" wrapText="1"/>
    </xf>
    <xf numFmtId="4" fontId="35" fillId="4" borderId="35" xfId="2" applyNumberFormat="1" applyFont="1" applyFill="1" applyBorder="1" applyAlignment="1">
      <alignment vertical="center" wrapText="1"/>
    </xf>
    <xf numFmtId="4" fontId="35" fillId="0" borderId="36" xfId="2" applyNumberFormat="1" applyFont="1" applyBorder="1" applyAlignment="1">
      <alignment horizontal="center" vertical="center" wrapText="1"/>
    </xf>
    <xf numFmtId="0" fontId="10" fillId="0" borderId="142" xfId="2" applyFont="1" applyBorder="1" applyAlignment="1">
      <alignment horizontal="center" vertical="center" wrapText="1"/>
    </xf>
    <xf numFmtId="0" fontId="10" fillId="0" borderId="141" xfId="2" applyFont="1" applyBorder="1" applyAlignment="1">
      <alignment horizontal="center" vertical="center" wrapText="1"/>
    </xf>
    <xf numFmtId="0" fontId="10" fillId="0" borderId="0" xfId="31" applyFont="1"/>
    <xf numFmtId="0" fontId="10" fillId="0" borderId="0" xfId="31" applyFont="1" applyAlignment="1">
      <alignment horizontal="center"/>
    </xf>
    <xf numFmtId="0" fontId="10" fillId="0" borderId="0" xfId="31" applyFont="1" applyAlignment="1">
      <alignment vertical="center" wrapText="1"/>
    </xf>
    <xf numFmtId="0" fontId="8" fillId="0" borderId="0" xfId="31" applyFont="1" applyAlignment="1">
      <alignment horizontal="center" vertical="center" wrapText="1"/>
    </xf>
    <xf numFmtId="0" fontId="10" fillId="0" borderId="0" xfId="31" applyFont="1" applyAlignment="1">
      <alignment horizontal="center" vertical="center" wrapText="1"/>
    </xf>
    <xf numFmtId="0" fontId="1" fillId="0" borderId="0" xfId="31" applyAlignment="1">
      <alignment vertical="center" wrapText="1"/>
    </xf>
    <xf numFmtId="4" fontId="28" fillId="0" borderId="0" xfId="31" applyNumberFormat="1" applyFont="1" applyAlignment="1">
      <alignment vertical="center" wrapText="1"/>
    </xf>
    <xf numFmtId="0" fontId="24" fillId="0" borderId="0" xfId="31" applyFont="1" applyAlignment="1">
      <alignment vertical="center" wrapText="1"/>
    </xf>
    <xf numFmtId="0" fontId="34" fillId="0" borderId="0" xfId="31" applyFont="1" applyAlignment="1">
      <alignment vertical="center" wrapText="1"/>
    </xf>
    <xf numFmtId="4" fontId="8" fillId="0" borderId="0" xfId="31" applyNumberFormat="1" applyFont="1" applyAlignment="1">
      <alignment vertical="center"/>
    </xf>
    <xf numFmtId="4" fontId="28" fillId="0" borderId="0" xfId="2" applyNumberFormat="1" applyFont="1" applyAlignment="1">
      <alignment wrapText="1"/>
    </xf>
    <xf numFmtId="4" fontId="28" fillId="0" borderId="0" xfId="31" applyNumberFormat="1" applyFont="1" applyAlignment="1">
      <alignment wrapText="1"/>
    </xf>
    <xf numFmtId="4" fontId="67" fillId="0" borderId="0" xfId="31" applyNumberFormat="1" applyFont="1" applyAlignment="1">
      <alignment wrapText="1"/>
    </xf>
    <xf numFmtId="4" fontId="28" fillId="0" borderId="0" xfId="31" applyNumberFormat="1" applyFont="1" applyAlignment="1">
      <alignment horizontal="center"/>
    </xf>
    <xf numFmtId="4" fontId="10" fillId="0" borderId="0" xfId="31" applyNumberFormat="1" applyFont="1"/>
    <xf numFmtId="0" fontId="10" fillId="0" borderId="0" xfId="31" applyFont="1" applyAlignment="1">
      <alignment vertical="center"/>
    </xf>
    <xf numFmtId="0" fontId="35" fillId="0" borderId="51" xfId="2" applyFont="1" applyBorder="1" applyAlignment="1">
      <alignment horizontal="center"/>
    </xf>
    <xf numFmtId="4" fontId="35" fillId="0" borderId="30" xfId="2" applyNumberFormat="1" applyFont="1" applyBorder="1"/>
    <xf numFmtId="0" fontId="65" fillId="0" borderId="0" xfId="28" applyFont="1"/>
    <xf numFmtId="4" fontId="10" fillId="3" borderId="21" xfId="31" applyNumberFormat="1" applyFont="1" applyFill="1" applyBorder="1" applyAlignment="1">
      <alignment vertical="center" wrapText="1"/>
    </xf>
    <xf numFmtId="0" fontId="10" fillId="0" borderId="48" xfId="2" applyFont="1" applyBorder="1" applyAlignment="1">
      <alignment horizontal="center"/>
    </xf>
    <xf numFmtId="0" fontId="10" fillId="0" borderId="19" xfId="2" applyFont="1" applyBorder="1" applyAlignment="1">
      <alignment horizontal="center"/>
    </xf>
    <xf numFmtId="4" fontId="10" fillId="0" borderId="20" xfId="2" applyNumberFormat="1" applyFont="1" applyBorder="1"/>
    <xf numFmtId="4" fontId="10" fillId="11" borderId="21" xfId="31" applyNumberFormat="1" applyFont="1" applyFill="1" applyBorder="1" applyAlignment="1">
      <alignment vertical="center" wrapText="1"/>
    </xf>
    <xf numFmtId="4" fontId="10" fillId="4" borderId="21" xfId="31" applyNumberFormat="1" applyFont="1" applyFill="1" applyBorder="1" applyAlignment="1">
      <alignment vertical="center" wrapText="1"/>
    </xf>
    <xf numFmtId="4" fontId="10" fillId="0" borderId="22" xfId="31" applyNumberFormat="1" applyFont="1" applyBorder="1" applyAlignment="1">
      <alignment horizontal="center" vertical="center" wrapText="1"/>
    </xf>
    <xf numFmtId="4" fontId="65" fillId="0" borderId="0" xfId="28" applyNumberFormat="1" applyFont="1"/>
    <xf numFmtId="4" fontId="8" fillId="0" borderId="0" xfId="19" applyNumberFormat="1" applyFont="1" applyAlignment="1">
      <alignment vertical="center"/>
    </xf>
    <xf numFmtId="4" fontId="10" fillId="0" borderId="121" xfId="2" applyNumberFormat="1" applyFont="1" applyBorder="1"/>
    <xf numFmtId="4" fontId="10" fillId="4" borderId="49" xfId="31" applyNumberFormat="1" applyFont="1" applyFill="1" applyBorder="1" applyAlignment="1">
      <alignment vertical="center" wrapText="1"/>
    </xf>
    <xf numFmtId="4" fontId="10" fillId="0" borderId="0" xfId="21" applyNumberFormat="1" applyFont="1"/>
    <xf numFmtId="0" fontId="8" fillId="0" borderId="0" xfId="19" applyFont="1" applyAlignment="1">
      <alignment vertical="center"/>
    </xf>
    <xf numFmtId="0" fontId="10" fillId="0" borderId="0" xfId="19" applyFont="1" applyAlignment="1">
      <alignment vertical="center"/>
    </xf>
    <xf numFmtId="0" fontId="10" fillId="0" borderId="0" xfId="21" applyFont="1"/>
    <xf numFmtId="0" fontId="33" fillId="0" borderId="146" xfId="2" applyFont="1" applyBorder="1" applyAlignment="1">
      <alignment horizontal="center" vertical="center" wrapText="1"/>
    </xf>
    <xf numFmtId="0" fontId="35" fillId="0" borderId="20" xfId="2" applyFont="1" applyBorder="1"/>
    <xf numFmtId="4" fontId="35" fillId="11" borderId="6" xfId="2" applyNumberFormat="1" applyFont="1" applyFill="1" applyBorder="1"/>
    <xf numFmtId="4" fontId="35" fillId="0" borderId="22" xfId="2" applyNumberFormat="1" applyFont="1" applyBorder="1" applyAlignment="1">
      <alignment horizontal="center"/>
    </xf>
    <xf numFmtId="4" fontId="10" fillId="4" borderId="21" xfId="2" applyNumberFormat="1" applyFont="1" applyFill="1" applyBorder="1"/>
    <xf numFmtId="4" fontId="67" fillId="0" borderId="0" xfId="2" applyNumberFormat="1" applyFont="1" applyAlignment="1">
      <alignment horizontal="right"/>
    </xf>
    <xf numFmtId="4" fontId="28" fillId="0" borderId="0" xfId="20" applyNumberFormat="1" applyFont="1" applyAlignment="1">
      <alignment horizontal="center"/>
    </xf>
    <xf numFmtId="4" fontId="10" fillId="3" borderId="9" xfId="2" applyNumberFormat="1" applyFont="1" applyFill="1" applyBorder="1" applyAlignment="1">
      <alignment horizontal="right" vertical="center"/>
    </xf>
    <xf numFmtId="0" fontId="10" fillId="0" borderId="17" xfId="2" applyFont="1" applyBorder="1" applyAlignment="1">
      <alignment horizontal="center" vertical="center"/>
    </xf>
    <xf numFmtId="49" fontId="10" fillId="0" borderId="7" xfId="2" applyNumberFormat="1" applyFont="1" applyBorder="1" applyAlignment="1">
      <alignment horizontal="center" vertical="center"/>
    </xf>
    <xf numFmtId="0" fontId="10" fillId="0" borderId="7" xfId="2" applyFont="1" applyBorder="1" applyAlignment="1">
      <alignment vertical="center"/>
    </xf>
    <xf numFmtId="4" fontId="10" fillId="11" borderId="9" xfId="2" applyNumberFormat="1" applyFont="1" applyFill="1" applyBorder="1" applyAlignment="1">
      <alignment horizontal="right" vertical="center"/>
    </xf>
    <xf numFmtId="4" fontId="10" fillId="4" borderId="40" xfId="2" applyNumberFormat="1" applyFont="1" applyFill="1" applyBorder="1" applyAlignment="1">
      <alignment horizontal="right" vertical="center"/>
    </xf>
    <xf numFmtId="4" fontId="10" fillId="3" borderId="21" xfId="2" applyNumberFormat="1" applyFont="1" applyFill="1" applyBorder="1" applyAlignment="1">
      <alignment horizontal="right" vertical="center"/>
    </xf>
    <xf numFmtId="4" fontId="10" fillId="11" borderId="21" xfId="2" applyNumberFormat="1" applyFont="1" applyFill="1" applyBorder="1" applyAlignment="1">
      <alignment horizontal="right" vertical="center"/>
    </xf>
    <xf numFmtId="4" fontId="10" fillId="4" borderId="42" xfId="2" applyNumberFormat="1" applyFont="1" applyFill="1" applyBorder="1" applyAlignment="1">
      <alignment horizontal="right" vertical="center"/>
    </xf>
    <xf numFmtId="4" fontId="10" fillId="4" borderId="44" xfId="2" applyNumberFormat="1" applyFont="1" applyFill="1" applyBorder="1" applyAlignment="1">
      <alignment horizontal="right" vertical="center" wrapText="1"/>
    </xf>
    <xf numFmtId="49" fontId="10" fillId="0" borderId="25" xfId="2" applyNumberFormat="1" applyFont="1" applyBorder="1" applyAlignment="1">
      <alignment horizontal="center" vertical="center" wrapText="1"/>
    </xf>
    <xf numFmtId="0" fontId="10" fillId="0" borderId="25" xfId="2" applyFont="1" applyBorder="1" applyAlignment="1">
      <alignment vertical="center" wrapText="1"/>
    </xf>
    <xf numFmtId="4" fontId="10" fillId="4" borderId="43" xfId="2" applyNumberFormat="1" applyFont="1" applyFill="1" applyBorder="1" applyAlignment="1">
      <alignment horizontal="right" vertical="center" wrapText="1"/>
    </xf>
    <xf numFmtId="4" fontId="10" fillId="4" borderId="42" xfId="2" applyNumberFormat="1" applyFont="1" applyFill="1" applyBorder="1" applyAlignment="1">
      <alignment horizontal="right" vertical="center" wrapText="1"/>
    </xf>
    <xf numFmtId="0" fontId="10" fillId="0" borderId="95" xfId="20" applyFont="1" applyBorder="1" applyAlignment="1">
      <alignment vertical="center"/>
    </xf>
    <xf numFmtId="0" fontId="68" fillId="0" borderId="21" xfId="20" applyFont="1" applyBorder="1" applyAlignment="1">
      <alignment vertical="center" wrapText="1"/>
    </xf>
    <xf numFmtId="0" fontId="10" fillId="0" borderId="12" xfId="2" applyFont="1" applyBorder="1" applyAlignment="1">
      <alignment vertical="center" wrapText="1"/>
    </xf>
    <xf numFmtId="4" fontId="10" fillId="11" borderId="14" xfId="2" applyNumberFormat="1" applyFont="1" applyFill="1" applyBorder="1" applyAlignment="1">
      <alignment horizontal="right" vertical="center" wrapText="1"/>
    </xf>
    <xf numFmtId="4" fontId="10" fillId="4" borderId="41" xfId="2" applyNumberFormat="1" applyFont="1" applyFill="1" applyBorder="1" applyAlignment="1">
      <alignment horizontal="right" vertical="center" wrapText="1"/>
    </xf>
    <xf numFmtId="0" fontId="68" fillId="0" borderId="14" xfId="20" applyFont="1" applyBorder="1" applyAlignment="1">
      <alignment vertical="center" wrapText="1"/>
    </xf>
    <xf numFmtId="0" fontId="69" fillId="0" borderId="0" xfId="20" applyFont="1"/>
    <xf numFmtId="49" fontId="20" fillId="0" borderId="0" xfId="2" applyNumberFormat="1" applyFont="1" applyAlignment="1">
      <alignment horizontal="center" vertical="center"/>
    </xf>
    <xf numFmtId="0" fontId="35" fillId="0" borderId="51" xfId="2" applyFont="1" applyBorder="1" applyAlignment="1">
      <alignment horizontal="center" vertical="center"/>
    </xf>
    <xf numFmtId="0" fontId="35" fillId="0" borderId="30" xfId="2" applyFont="1" applyBorder="1" applyAlignment="1">
      <alignment horizontal="left" vertical="center"/>
    </xf>
    <xf numFmtId="0" fontId="10" fillId="0" borderId="58" xfId="20" applyFont="1" applyBorder="1" applyAlignment="1">
      <alignment horizontal="center" vertical="center"/>
    </xf>
    <xf numFmtId="0" fontId="10" fillId="0" borderId="57" xfId="20" applyFont="1" applyBorder="1" applyAlignment="1">
      <alignment horizontal="center" vertical="center"/>
    </xf>
    <xf numFmtId="4" fontId="10" fillId="0" borderId="102" xfId="20" applyNumberFormat="1" applyFont="1" applyBorder="1" applyAlignment="1">
      <alignment vertical="center"/>
    </xf>
    <xf numFmtId="0" fontId="10" fillId="0" borderId="0" xfId="18" applyFont="1" applyAlignment="1">
      <alignment vertical="center" wrapText="1"/>
    </xf>
    <xf numFmtId="1" fontId="10" fillId="0" borderId="19" xfId="20" applyNumberFormat="1" applyFont="1" applyBorder="1" applyAlignment="1">
      <alignment horizontal="center" vertical="center" wrapText="1"/>
    </xf>
    <xf numFmtId="4" fontId="28" fillId="3" borderId="21" xfId="20" applyNumberFormat="1" applyFont="1" applyFill="1" applyBorder="1" applyAlignment="1">
      <alignment vertical="center" wrapText="1"/>
    </xf>
    <xf numFmtId="4" fontId="28" fillId="3" borderId="31" xfId="20" applyNumberFormat="1" applyFont="1" applyFill="1" applyBorder="1" applyAlignment="1">
      <alignment vertical="center" wrapText="1"/>
    </xf>
    <xf numFmtId="1" fontId="10" fillId="0" borderId="29" xfId="20" applyNumberFormat="1" applyFont="1" applyBorder="1" applyAlignment="1">
      <alignment horizontal="center" vertical="center" wrapText="1"/>
    </xf>
    <xf numFmtId="0" fontId="10" fillId="0" borderId="32" xfId="20" applyFont="1" applyBorder="1" applyAlignment="1">
      <alignment vertical="center" wrapText="1"/>
    </xf>
    <xf numFmtId="0" fontId="70" fillId="0" borderId="0" xfId="32" applyFont="1"/>
    <xf numFmtId="4" fontId="70" fillId="0" borderId="0" xfId="32" applyNumberFormat="1" applyFont="1"/>
    <xf numFmtId="4" fontId="41" fillId="0" borderId="4" xfId="20" applyNumberFormat="1" applyFont="1" applyBorder="1" applyAlignment="1">
      <alignment horizontal="center" vertical="center" wrapText="1"/>
    </xf>
    <xf numFmtId="4" fontId="33" fillId="0" borderId="5" xfId="20" applyNumberFormat="1" applyFont="1" applyBorder="1" applyAlignment="1">
      <alignment horizontal="center" vertical="center" wrapText="1"/>
    </xf>
    <xf numFmtId="0" fontId="10" fillId="0" borderId="29" xfId="32" applyFont="1" applyBorder="1" applyAlignment="1">
      <alignment horizontal="center" vertical="center"/>
    </xf>
    <xf numFmtId="0" fontId="10" fillId="0" borderId="19" xfId="32" applyFont="1" applyBorder="1" applyAlignment="1">
      <alignment horizontal="center" vertical="center"/>
    </xf>
    <xf numFmtId="0" fontId="45" fillId="0" borderId="19" xfId="32" applyFont="1" applyBorder="1" applyAlignment="1">
      <alignment horizontal="center" vertical="center"/>
    </xf>
    <xf numFmtId="0" fontId="45" fillId="0" borderId="42" xfId="32" applyFont="1" applyBorder="1" applyAlignment="1">
      <alignment horizontal="center" vertical="center"/>
    </xf>
    <xf numFmtId="0" fontId="45" fillId="0" borderId="29" xfId="32" applyFont="1" applyBorder="1" applyAlignment="1">
      <alignment horizontal="center" vertical="center"/>
    </xf>
    <xf numFmtId="4" fontId="10" fillId="0" borderId="22" xfId="20" applyNumberFormat="1" applyFont="1" applyBorder="1" applyAlignment="1">
      <alignment vertical="center" wrapText="1"/>
    </xf>
    <xf numFmtId="0" fontId="10" fillId="0" borderId="19" xfId="2" applyFont="1" applyBorder="1" applyAlignment="1">
      <alignment horizontal="left" vertical="center" wrapText="1"/>
    </xf>
    <xf numFmtId="4" fontId="10" fillId="0" borderId="32" xfId="20" applyNumberFormat="1" applyFont="1" applyBorder="1" applyAlignment="1">
      <alignment vertical="center" wrapText="1"/>
    </xf>
    <xf numFmtId="4" fontId="24" fillId="3" borderId="21" xfId="20" applyNumberFormat="1" applyFont="1" applyFill="1" applyBorder="1" applyAlignment="1">
      <alignment vertical="center" wrapText="1"/>
    </xf>
    <xf numFmtId="4" fontId="24" fillId="11" borderId="21" xfId="20" applyNumberFormat="1" applyFont="1" applyFill="1" applyBorder="1" applyAlignment="1">
      <alignment vertical="center" wrapText="1"/>
    </xf>
    <xf numFmtId="4" fontId="12" fillId="4" borderId="21" xfId="18" applyNumberFormat="1" applyFont="1" applyFill="1" applyBorder="1" applyAlignment="1">
      <alignment vertical="center" wrapText="1"/>
    </xf>
    <xf numFmtId="4" fontId="28" fillId="0" borderId="22" xfId="20" applyNumberFormat="1" applyFont="1" applyBorder="1" applyAlignment="1">
      <alignment vertical="center" wrapText="1"/>
    </xf>
    <xf numFmtId="0" fontId="45" fillId="0" borderId="57" xfId="32" applyFont="1" applyBorder="1" applyAlignment="1">
      <alignment horizontal="center" vertical="center"/>
    </xf>
    <xf numFmtId="4" fontId="10" fillId="0" borderId="102" xfId="20" applyNumberFormat="1" applyFont="1" applyBorder="1" applyAlignment="1">
      <alignment vertical="center" wrapText="1"/>
    </xf>
    <xf numFmtId="4" fontId="26" fillId="3" borderId="21" xfId="20" applyNumberFormat="1" applyFont="1" applyFill="1" applyBorder="1" applyAlignment="1">
      <alignment vertical="center" wrapText="1"/>
    </xf>
    <xf numFmtId="4" fontId="26" fillId="11" borderId="21" xfId="20" applyNumberFormat="1" applyFont="1" applyFill="1" applyBorder="1" applyAlignment="1">
      <alignment vertical="center" wrapText="1"/>
    </xf>
    <xf numFmtId="4" fontId="10" fillId="0" borderId="95" xfId="20" applyNumberFormat="1" applyFont="1" applyBorder="1" applyAlignment="1">
      <alignment vertical="center" wrapText="1"/>
    </xf>
    <xf numFmtId="4" fontId="24" fillId="0" borderId="22" xfId="20" applyNumberFormat="1" applyFont="1" applyBorder="1" applyAlignment="1">
      <alignment vertical="center" wrapText="1"/>
    </xf>
    <xf numFmtId="4" fontId="10" fillId="0" borderId="27" xfId="20" applyNumberFormat="1" applyFont="1" applyBorder="1" applyAlignment="1">
      <alignment vertical="center" wrapText="1"/>
    </xf>
    <xf numFmtId="4" fontId="24" fillId="3" borderId="26" xfId="20" applyNumberFormat="1" applyFont="1" applyFill="1" applyBorder="1" applyAlignment="1">
      <alignment vertical="center" wrapText="1"/>
    </xf>
    <xf numFmtId="4" fontId="24" fillId="11" borderId="26" xfId="20" applyNumberFormat="1" applyFont="1" applyFill="1" applyBorder="1" applyAlignment="1">
      <alignment vertical="center" wrapText="1"/>
    </xf>
    <xf numFmtId="4" fontId="28" fillId="3" borderId="26" xfId="20" applyNumberFormat="1" applyFont="1" applyFill="1" applyBorder="1" applyAlignment="1">
      <alignment vertical="center" wrapText="1"/>
    </xf>
    <xf numFmtId="4" fontId="24" fillId="3" borderId="31" xfId="20" applyNumberFormat="1" applyFont="1" applyFill="1" applyBorder="1" applyAlignment="1">
      <alignment vertical="center" wrapText="1"/>
    </xf>
    <xf numFmtId="4" fontId="24" fillId="11" borderId="31" xfId="20" applyNumberFormat="1" applyFont="1" applyFill="1" applyBorder="1" applyAlignment="1">
      <alignment vertical="center" wrapText="1"/>
    </xf>
    <xf numFmtId="0" fontId="10" fillId="0" borderId="37" xfId="2" applyFont="1" applyBorder="1" applyAlignment="1">
      <alignment horizontal="center" vertical="center" wrapText="1"/>
    </xf>
    <xf numFmtId="0" fontId="24" fillId="4" borderId="35" xfId="20" applyFont="1" applyFill="1" applyBorder="1"/>
    <xf numFmtId="4" fontId="10" fillId="0" borderId="97" xfId="20" applyNumberFormat="1" applyFont="1" applyBorder="1" applyAlignment="1">
      <alignment vertical="center" wrapText="1"/>
    </xf>
    <xf numFmtId="0" fontId="24" fillId="4" borderId="21" xfId="20" applyFont="1" applyFill="1" applyBorder="1"/>
    <xf numFmtId="0" fontId="24" fillId="4" borderId="31" xfId="20" applyFont="1" applyFill="1" applyBorder="1"/>
    <xf numFmtId="4" fontId="10" fillId="0" borderId="36" xfId="18" applyNumberFormat="1" applyFont="1" applyBorder="1" applyAlignment="1">
      <alignment vertical="center" wrapText="1"/>
    </xf>
    <xf numFmtId="0" fontId="29" fillId="0" borderId="30" xfId="21" applyFont="1" applyBorder="1" applyAlignment="1">
      <alignment vertical="center" wrapText="1"/>
    </xf>
    <xf numFmtId="4" fontId="28" fillId="3" borderId="31" xfId="20" applyNumberFormat="1" applyFont="1" applyFill="1" applyBorder="1" applyAlignment="1">
      <alignment vertical="center"/>
    </xf>
    <xf numFmtId="4" fontId="28" fillId="11" borderId="31" xfId="20" applyNumberFormat="1" applyFont="1" applyFill="1" applyBorder="1" applyAlignment="1">
      <alignment vertical="center"/>
    </xf>
    <xf numFmtId="4" fontId="24" fillId="3" borderId="21" xfId="20" applyNumberFormat="1" applyFont="1" applyFill="1" applyBorder="1" applyAlignment="1">
      <alignment vertical="center"/>
    </xf>
    <xf numFmtId="4" fontId="24" fillId="11" borderId="21" xfId="20" applyNumberFormat="1" applyFont="1" applyFill="1" applyBorder="1" applyAlignment="1">
      <alignment vertical="center"/>
    </xf>
    <xf numFmtId="0" fontId="24" fillId="0" borderId="22" xfId="20" applyFont="1" applyBorder="1" applyAlignment="1">
      <alignment horizontal="center"/>
    </xf>
    <xf numFmtId="4" fontId="28" fillId="11" borderId="21" xfId="20" applyNumberFormat="1" applyFont="1" applyFill="1" applyBorder="1" applyAlignment="1">
      <alignment vertical="center"/>
    </xf>
    <xf numFmtId="4" fontId="24" fillId="3" borderId="49" xfId="20" applyNumberFormat="1" applyFont="1" applyFill="1" applyBorder="1" applyAlignment="1">
      <alignment vertical="center"/>
    </xf>
    <xf numFmtId="49" fontId="12" fillId="0" borderId="0" xfId="12" applyNumberFormat="1" applyFont="1" applyAlignment="1">
      <alignment horizontal="center" vertical="center"/>
    </xf>
    <xf numFmtId="4" fontId="12" fillId="0" borderId="0" xfId="18" applyNumberFormat="1" applyFont="1" applyAlignment="1">
      <alignment vertical="center" wrapText="1"/>
    </xf>
    <xf numFmtId="4" fontId="10" fillId="0" borderId="0" xfId="18" applyNumberFormat="1" applyFont="1" applyAlignment="1">
      <alignment vertical="center" wrapText="1"/>
    </xf>
    <xf numFmtId="4" fontId="17" fillId="0" borderId="0" xfId="2" applyNumberFormat="1" applyFont="1"/>
    <xf numFmtId="4" fontId="10" fillId="0" borderId="0" xfId="20" applyNumberFormat="1" applyFont="1" applyAlignment="1">
      <alignment horizontal="center"/>
    </xf>
    <xf numFmtId="4" fontId="33" fillId="10" borderId="4" xfId="2" applyNumberFormat="1" applyFont="1" applyFill="1" applyBorder="1" applyAlignment="1">
      <alignment vertical="center" wrapText="1"/>
    </xf>
    <xf numFmtId="2" fontId="73" fillId="0" borderId="0" xfId="33" applyNumberFormat="1" applyFont="1" applyAlignment="1">
      <alignment horizontal="left" vertical="center"/>
    </xf>
    <xf numFmtId="4" fontId="74" fillId="0" borderId="0" xfId="21" applyNumberFormat="1" applyFont="1" applyAlignment="1">
      <alignment vertical="center"/>
    </xf>
    <xf numFmtId="4" fontId="35" fillId="0" borderId="94" xfId="20" applyNumberFormat="1" applyFont="1" applyBorder="1" applyAlignment="1">
      <alignment horizontal="center"/>
    </xf>
    <xf numFmtId="0" fontId="8" fillId="0" borderId="0" xfId="26" applyFont="1" applyAlignment="1">
      <alignment vertical="center" wrapText="1"/>
    </xf>
    <xf numFmtId="4" fontId="8" fillId="0" borderId="0" xfId="34" applyNumberFormat="1" applyFont="1" applyAlignment="1">
      <alignment vertical="center"/>
    </xf>
    <xf numFmtId="4" fontId="10" fillId="3" borderId="26" xfId="20" applyNumberFormat="1" applyFont="1" applyFill="1" applyBorder="1"/>
    <xf numFmtId="0" fontId="10" fillId="0" borderId="23" xfId="2" applyFont="1" applyBorder="1" applyAlignment="1">
      <alignment horizontal="center"/>
    </xf>
    <xf numFmtId="49" fontId="10" fillId="0" borderId="24" xfId="2" applyNumberFormat="1" applyFont="1" applyBorder="1" applyAlignment="1">
      <alignment horizontal="center"/>
    </xf>
    <xf numFmtId="0" fontId="10" fillId="0" borderId="96" xfId="2" applyFont="1" applyBorder="1"/>
    <xf numFmtId="4" fontId="10" fillId="0" borderId="95" xfId="2" applyNumberFormat="1" applyFont="1" applyBorder="1" applyAlignment="1">
      <alignment horizontal="center" vertical="top" wrapText="1"/>
    </xf>
    <xf numFmtId="0" fontId="10" fillId="0" borderId="0" xfId="20" applyFont="1" applyAlignment="1">
      <alignment vertical="top"/>
    </xf>
    <xf numFmtId="4" fontId="10" fillId="3" borderId="31" xfId="20" applyNumberFormat="1" applyFont="1" applyFill="1" applyBorder="1"/>
    <xf numFmtId="0" fontId="10" fillId="0" borderId="51" xfId="2" applyFont="1" applyBorder="1" applyAlignment="1">
      <alignment horizontal="center"/>
    </xf>
    <xf numFmtId="0" fontId="10" fillId="0" borderId="30" xfId="2" applyFont="1" applyBorder="1"/>
    <xf numFmtId="4" fontId="10" fillId="11" borderId="31" xfId="20" applyNumberFormat="1" applyFont="1" applyFill="1" applyBorder="1"/>
    <xf numFmtId="4" fontId="10" fillId="4" borderId="31" xfId="20" applyNumberFormat="1" applyFont="1" applyFill="1" applyBorder="1"/>
    <xf numFmtId="4" fontId="10" fillId="0" borderId="97" xfId="2" applyNumberFormat="1" applyFont="1" applyBorder="1" applyAlignment="1">
      <alignment horizontal="center" vertical="center" wrapText="1"/>
    </xf>
    <xf numFmtId="4" fontId="35" fillId="3" borderId="31" xfId="20" applyNumberFormat="1" applyFont="1" applyFill="1" applyBorder="1"/>
    <xf numFmtId="49" fontId="35" fillId="0" borderId="29" xfId="2" applyNumberFormat="1" applyFont="1" applyBorder="1" applyAlignment="1">
      <alignment horizontal="center"/>
    </xf>
    <xf numFmtId="0" fontId="35" fillId="0" borderId="29" xfId="2" applyFont="1" applyBorder="1"/>
    <xf numFmtId="4" fontId="35" fillId="0" borderId="97" xfId="20" applyNumberFormat="1" applyFont="1" applyBorder="1" applyAlignment="1">
      <alignment horizontal="center"/>
    </xf>
    <xf numFmtId="4" fontId="45" fillId="3" borderId="31" xfId="20" applyNumberFormat="1" applyFont="1" applyFill="1" applyBorder="1"/>
    <xf numFmtId="0" fontId="45" fillId="0" borderId="29" xfId="2" applyFont="1" applyBorder="1" applyAlignment="1">
      <alignment horizontal="center"/>
    </xf>
    <xf numFmtId="0" fontId="45" fillId="0" borderId="19" xfId="19" applyFont="1" applyBorder="1" applyAlignment="1">
      <alignment vertical="center" wrapText="1"/>
    </xf>
    <xf numFmtId="4" fontId="45" fillId="11" borderId="31" xfId="20" applyNumberFormat="1" applyFont="1" applyFill="1" applyBorder="1"/>
    <xf numFmtId="4" fontId="45" fillId="4" borderId="31" xfId="20" applyNumberFormat="1" applyFont="1" applyFill="1" applyBorder="1"/>
    <xf numFmtId="4" fontId="45" fillId="0" borderId="97" xfId="20" applyNumberFormat="1" applyFont="1" applyBorder="1" applyAlignment="1">
      <alignment horizontal="center"/>
    </xf>
    <xf numFmtId="0" fontId="10" fillId="0" borderId="19" xfId="2" applyFont="1" applyBorder="1"/>
    <xf numFmtId="0" fontId="10" fillId="0" borderId="0" xfId="19" applyFont="1" applyAlignment="1">
      <alignment vertical="center" wrapText="1"/>
    </xf>
    <xf numFmtId="4" fontId="14" fillId="0" borderId="0" xfId="34" applyNumberFormat="1" applyFont="1" applyAlignment="1">
      <alignment horizontal="right" vertical="center"/>
    </xf>
    <xf numFmtId="0" fontId="14" fillId="0" borderId="0" xfId="26" applyFont="1" applyAlignment="1">
      <alignment vertical="center" wrapText="1"/>
    </xf>
    <xf numFmtId="4" fontId="14" fillId="0" borderId="0" xfId="35" applyNumberFormat="1" applyFont="1" applyAlignment="1">
      <alignment vertical="center"/>
    </xf>
    <xf numFmtId="0" fontId="10" fillId="0" borderId="0" xfId="26" applyFont="1" applyAlignment="1">
      <alignment vertical="center" wrapText="1"/>
    </xf>
    <xf numFmtId="4" fontId="10" fillId="0" borderId="0" xfId="35" applyNumberFormat="1" applyFont="1" applyAlignment="1">
      <alignment horizontal="right" vertical="center"/>
    </xf>
    <xf numFmtId="0" fontId="10" fillId="0" borderId="124" xfId="20" applyFont="1" applyBorder="1" applyAlignment="1">
      <alignment horizontal="center"/>
    </xf>
    <xf numFmtId="0" fontId="10" fillId="0" borderId="124" xfId="20" applyFont="1" applyBorder="1"/>
    <xf numFmtId="0" fontId="10" fillId="0" borderId="0" xfId="20" applyFont="1" applyAlignment="1">
      <alignment horizontal="left" wrapText="1"/>
    </xf>
    <xf numFmtId="0" fontId="39" fillId="0" borderId="93" xfId="2" applyFont="1" applyBorder="1" applyAlignment="1">
      <alignment horizontal="center" vertical="center" wrapText="1"/>
    </xf>
    <xf numFmtId="0" fontId="35" fillId="0" borderId="17" xfId="20" applyFont="1" applyBorder="1" applyAlignment="1">
      <alignment horizontal="center" vertical="center"/>
    </xf>
    <xf numFmtId="4" fontId="35" fillId="0" borderId="94" xfId="2" applyNumberFormat="1" applyFont="1" applyBorder="1" applyAlignment="1">
      <alignment horizontal="center" vertical="center"/>
    </xf>
    <xf numFmtId="0" fontId="10" fillId="0" borderId="18" xfId="20" applyFont="1" applyBorder="1" applyAlignment="1">
      <alignment horizontal="center"/>
    </xf>
    <xf numFmtId="0" fontId="8" fillId="0" borderId="0" xfId="7" applyFont="1" applyAlignment="1">
      <alignment horizontal="left" vertical="center" wrapText="1"/>
    </xf>
    <xf numFmtId="4" fontId="8" fillId="0" borderId="0" xfId="7" applyNumberFormat="1" applyFont="1" applyAlignment="1">
      <alignment horizontal="right" vertical="center"/>
    </xf>
    <xf numFmtId="164" fontId="10" fillId="11" borderId="21" xfId="2" applyNumberFormat="1" applyFont="1" applyFill="1" applyBorder="1" applyAlignment="1">
      <alignment horizontal="right"/>
    </xf>
    <xf numFmtId="164" fontId="10" fillId="0" borderId="0" xfId="2" applyNumberFormat="1" applyFont="1" applyAlignment="1">
      <alignment horizontal="right"/>
    </xf>
    <xf numFmtId="4" fontId="48" fillId="0" borderId="4" xfId="2" applyNumberFormat="1" applyFont="1" applyBorder="1" applyAlignment="1">
      <alignment horizontal="center" vertical="center" wrapText="1"/>
    </xf>
    <xf numFmtId="4" fontId="35" fillId="0" borderId="97" xfId="2" applyNumberFormat="1" applyFont="1" applyBorder="1" applyAlignment="1">
      <alignment horizontal="center" vertical="center"/>
    </xf>
    <xf numFmtId="49" fontId="75" fillId="0" borderId="29" xfId="2" applyNumberFormat="1" applyFont="1" applyBorder="1" applyAlignment="1">
      <alignment horizontal="center" vertical="center"/>
    </xf>
    <xf numFmtId="4" fontId="10" fillId="11" borderId="35" xfId="2" applyNumberFormat="1" applyFont="1" applyFill="1" applyBorder="1" applyAlignment="1">
      <alignment vertical="center"/>
    </xf>
    <xf numFmtId="4" fontId="10" fillId="4" borderId="35" xfId="2" applyNumberFormat="1" applyFont="1" applyFill="1" applyBorder="1" applyAlignment="1">
      <alignment vertical="center"/>
    </xf>
    <xf numFmtId="4" fontId="10" fillId="0" borderId="96" xfId="2" applyNumberFormat="1" applyFont="1" applyBorder="1" applyAlignment="1">
      <alignment horizontal="center" vertical="center"/>
    </xf>
    <xf numFmtId="0" fontId="8" fillId="0" borderId="69" xfId="12" applyFont="1" applyBorder="1" applyAlignment="1">
      <alignment horizontal="center" vertical="center"/>
    </xf>
    <xf numFmtId="49" fontId="8" fillId="0" borderId="77" xfId="12" applyNumberFormat="1" applyFont="1" applyBorder="1" applyAlignment="1">
      <alignment horizontal="center" vertical="center"/>
    </xf>
    <xf numFmtId="4" fontId="8" fillId="11" borderId="21" xfId="13" applyNumberFormat="1" applyFont="1" applyFill="1" applyBorder="1" applyAlignment="1">
      <alignment vertical="center"/>
    </xf>
    <xf numFmtId="4" fontId="8" fillId="4" borderId="21" xfId="13" applyNumberFormat="1" applyFont="1" applyFill="1" applyBorder="1" applyAlignment="1">
      <alignment vertical="center"/>
    </xf>
    <xf numFmtId="4" fontId="13" fillId="0" borderId="95" xfId="13" applyNumberFormat="1" applyFont="1" applyBorder="1" applyAlignment="1">
      <alignment horizontal="center" vertical="center"/>
    </xf>
    <xf numFmtId="0" fontId="35" fillId="0" borderId="28" xfId="20" applyFont="1" applyBorder="1" applyAlignment="1">
      <alignment horizontal="center" vertical="center"/>
    </xf>
    <xf numFmtId="4" fontId="7" fillId="0" borderId="97" xfId="13" applyNumberFormat="1" applyFont="1" applyBorder="1" applyAlignment="1">
      <alignment horizontal="center" vertical="center"/>
    </xf>
    <xf numFmtId="4" fontId="8" fillId="3" borderId="14" xfId="2" applyNumberFormat="1" applyFont="1" applyFill="1" applyBorder="1" applyAlignment="1">
      <alignment vertical="center"/>
    </xf>
    <xf numFmtId="4" fontId="35" fillId="0" borderId="91" xfId="2" applyNumberFormat="1" applyFont="1" applyBorder="1" applyAlignment="1">
      <alignment horizontal="center" vertical="center"/>
    </xf>
    <xf numFmtId="4" fontId="10" fillId="0" borderId="10" xfId="20" applyNumberFormat="1" applyFont="1" applyBorder="1" applyAlignment="1">
      <alignment horizontal="center" vertical="center" wrapText="1"/>
    </xf>
    <xf numFmtId="0" fontId="8" fillId="0" borderId="52" xfId="12" applyFont="1" applyBorder="1" applyAlignment="1">
      <alignment horizontal="center"/>
    </xf>
    <xf numFmtId="49" fontId="8" fillId="0" borderId="29" xfId="12" applyNumberFormat="1" applyFont="1" applyBorder="1" applyAlignment="1">
      <alignment horizontal="center"/>
    </xf>
    <xf numFmtId="4" fontId="8" fillId="11" borderId="31" xfId="2" applyNumberFormat="1" applyFont="1" applyFill="1" applyBorder="1"/>
    <xf numFmtId="4" fontId="8" fillId="0" borderId="32" xfId="2" applyNumberFormat="1" applyFont="1" applyBorder="1" applyAlignment="1">
      <alignment horizontal="center"/>
    </xf>
    <xf numFmtId="4" fontId="10" fillId="11" borderId="31" xfId="2" applyNumberFormat="1" applyFont="1" applyFill="1" applyBorder="1" applyAlignment="1">
      <alignment vertical="center"/>
    </xf>
    <xf numFmtId="4" fontId="10" fillId="4" borderId="22" xfId="20" applyNumberFormat="1" applyFont="1" applyFill="1" applyBorder="1" applyAlignment="1">
      <alignment vertical="center"/>
    </xf>
    <xf numFmtId="49" fontId="10" fillId="0" borderId="22" xfId="20" applyNumberFormat="1" applyFont="1" applyBorder="1" applyAlignment="1">
      <alignment vertical="center" wrapText="1"/>
    </xf>
    <xf numFmtId="49" fontId="35" fillId="0" borderId="8" xfId="2" applyNumberFormat="1" applyFont="1" applyBorder="1" applyAlignment="1">
      <alignment horizontal="center" wrapText="1"/>
    </xf>
    <xf numFmtId="4" fontId="35" fillId="0" borderId="10" xfId="2" applyNumberFormat="1" applyFont="1" applyBorder="1" applyAlignment="1">
      <alignment horizontal="center"/>
    </xf>
    <xf numFmtId="4" fontId="10" fillId="3" borderId="54" xfId="2" applyNumberFormat="1" applyFont="1" applyFill="1" applyBorder="1" applyAlignment="1">
      <alignment vertical="center"/>
    </xf>
    <xf numFmtId="4" fontId="8" fillId="0" borderId="0" xfId="34" applyNumberFormat="1" applyFont="1" applyAlignment="1">
      <alignment horizontal="right" vertical="center"/>
    </xf>
    <xf numFmtId="49" fontId="45" fillId="0" borderId="19" xfId="2" applyNumberFormat="1" applyFont="1" applyBorder="1" applyAlignment="1">
      <alignment horizontal="center" vertical="center" wrapText="1"/>
    </xf>
    <xf numFmtId="4" fontId="10" fillId="3" borderId="107" xfId="2" applyNumberFormat="1" applyFont="1" applyFill="1" applyBorder="1" applyAlignment="1">
      <alignment vertical="center"/>
    </xf>
    <xf numFmtId="4" fontId="10" fillId="11" borderId="49" xfId="2" applyNumberFormat="1" applyFont="1" applyFill="1" applyBorder="1" applyAlignment="1">
      <alignment vertical="center"/>
    </xf>
    <xf numFmtId="4" fontId="10" fillId="4" borderId="49" xfId="2" applyNumberFormat="1" applyFont="1" applyFill="1" applyBorder="1" applyAlignment="1">
      <alignment vertical="center"/>
    </xf>
    <xf numFmtId="0" fontId="8" fillId="0" borderId="0" xfId="4" applyFont="1" applyAlignment="1">
      <alignment horizontal="right"/>
    </xf>
    <xf numFmtId="4" fontId="39" fillId="0" borderId="4" xfId="4" applyNumberFormat="1" applyFont="1" applyBorder="1" applyAlignment="1">
      <alignment horizontal="right" vertical="center"/>
    </xf>
    <xf numFmtId="0" fontId="39" fillId="0" borderId="2" xfId="4" applyFont="1" applyBorder="1" applyAlignment="1">
      <alignment horizontal="center" vertical="center"/>
    </xf>
    <xf numFmtId="49" fontId="10" fillId="0" borderId="125" xfId="4" applyNumberFormat="1" applyFont="1" applyBorder="1" applyAlignment="1">
      <alignment horizontal="center" vertical="center"/>
    </xf>
    <xf numFmtId="4" fontId="10" fillId="4" borderId="31" xfId="4" applyNumberFormat="1" applyFont="1" applyFill="1" applyBorder="1" applyAlignment="1">
      <alignment vertical="center"/>
    </xf>
    <xf numFmtId="0" fontId="8" fillId="0" borderId="0" xfId="26" applyFont="1" applyAlignment="1">
      <alignment vertical="center"/>
    </xf>
    <xf numFmtId="49" fontId="10" fillId="0" borderId="149" xfId="4" applyNumberFormat="1" applyFont="1" applyBorder="1" applyAlignment="1">
      <alignment horizontal="center" vertical="center"/>
    </xf>
    <xf numFmtId="4" fontId="10" fillId="4" borderId="21" xfId="4" applyNumberFormat="1" applyFont="1" applyFill="1" applyBorder="1" applyAlignment="1">
      <alignment vertical="center"/>
    </xf>
    <xf numFmtId="49" fontId="10" fillId="0" borderId="113" xfId="4" applyNumberFormat="1" applyFont="1" applyBorder="1" applyAlignment="1">
      <alignment horizontal="center" vertical="center"/>
    </xf>
    <xf numFmtId="4" fontId="10" fillId="3" borderId="49" xfId="4" applyNumberFormat="1" applyFont="1" applyFill="1" applyBorder="1" applyAlignment="1">
      <alignment vertical="center" wrapText="1"/>
    </xf>
    <xf numFmtId="49" fontId="10" fillId="0" borderId="128" xfId="4" applyNumberFormat="1" applyFont="1" applyBorder="1" applyAlignment="1">
      <alignment horizontal="center" vertical="center"/>
    </xf>
    <xf numFmtId="4" fontId="10" fillId="4" borderId="49" xfId="4" applyNumberFormat="1" applyFont="1" applyFill="1" applyBorder="1" applyAlignment="1">
      <alignment vertical="center"/>
    </xf>
    <xf numFmtId="4" fontId="10" fillId="0" borderId="150" xfId="2" applyNumberFormat="1" applyFont="1" applyBorder="1" applyAlignment="1">
      <alignment horizontal="center" vertical="center"/>
    </xf>
    <xf numFmtId="49" fontId="10" fillId="0" borderId="117" xfId="12" applyNumberFormat="1" applyFont="1" applyBorder="1" applyAlignment="1">
      <alignment horizontal="center"/>
    </xf>
    <xf numFmtId="0" fontId="10" fillId="0" borderId="145" xfId="12" applyFont="1" applyBorder="1"/>
    <xf numFmtId="4" fontId="10" fillId="3" borderId="4" xfId="20" applyNumberFormat="1" applyFont="1" applyFill="1" applyBorder="1" applyAlignment="1">
      <alignment vertical="center" wrapText="1"/>
    </xf>
    <xf numFmtId="0" fontId="10" fillId="0" borderId="146" xfId="2" applyFont="1" applyBorder="1" applyAlignment="1">
      <alignment horizontal="center" vertical="center" wrapText="1"/>
    </xf>
    <xf numFmtId="49" fontId="10" fillId="0" borderId="93" xfId="2" applyNumberFormat="1" applyFont="1" applyBorder="1" applyAlignment="1">
      <alignment horizontal="center" vertical="center" wrapText="1"/>
    </xf>
    <xf numFmtId="0" fontId="10" fillId="0" borderId="2" xfId="2" applyFont="1" applyBorder="1" applyAlignment="1">
      <alignment horizontal="left" vertical="center" wrapText="1"/>
    </xf>
    <xf numFmtId="4" fontId="10" fillId="4" borderId="1" xfId="20" applyNumberFormat="1" applyFont="1" applyFill="1" applyBorder="1" applyAlignment="1">
      <alignment vertical="center" wrapText="1"/>
    </xf>
    <xf numFmtId="0" fontId="10" fillId="0" borderId="4" xfId="20" applyFont="1" applyBorder="1" applyAlignment="1">
      <alignment vertical="center" wrapText="1"/>
    </xf>
    <xf numFmtId="0" fontId="10" fillId="0" borderId="57" xfId="20" applyFont="1" applyBorder="1" applyAlignment="1">
      <alignment horizontal="center"/>
    </xf>
    <xf numFmtId="0" fontId="25" fillId="0" borderId="0" xfId="20" applyFont="1" applyAlignment="1">
      <alignment vertical="center"/>
    </xf>
    <xf numFmtId="4" fontId="10" fillId="3" borderId="9" xfId="2" applyNumberFormat="1" applyFont="1" applyFill="1" applyBorder="1" applyAlignment="1">
      <alignment vertical="center" wrapText="1"/>
    </xf>
    <xf numFmtId="49" fontId="10" fillId="0" borderId="8" xfId="2" applyNumberFormat="1" applyFont="1" applyBorder="1" applyAlignment="1">
      <alignment horizontal="center" vertical="center" wrapText="1"/>
    </xf>
    <xf numFmtId="4" fontId="10" fillId="11" borderId="9" xfId="2" applyNumberFormat="1" applyFont="1" applyFill="1" applyBorder="1" applyAlignment="1">
      <alignment vertical="center" wrapText="1"/>
    </xf>
    <xf numFmtId="4" fontId="10" fillId="4" borderId="9" xfId="2" applyNumberFormat="1" applyFont="1" applyFill="1" applyBorder="1" applyAlignment="1">
      <alignment vertical="center" wrapText="1"/>
    </xf>
    <xf numFmtId="0" fontId="10" fillId="0" borderId="38" xfId="20" applyFont="1" applyBorder="1" applyAlignment="1">
      <alignment horizontal="center"/>
    </xf>
    <xf numFmtId="0" fontId="10" fillId="0" borderId="8" xfId="2" applyFont="1" applyBorder="1" applyAlignment="1">
      <alignment horizontal="left" vertical="center" wrapText="1"/>
    </xf>
    <xf numFmtId="49" fontId="10" fillId="0" borderId="71" xfId="12" applyNumberFormat="1" applyFont="1" applyBorder="1" applyAlignment="1">
      <alignment horizontal="center"/>
    </xf>
    <xf numFmtId="0" fontId="10" fillId="0" borderId="72" xfId="12" applyFont="1" applyBorder="1"/>
    <xf numFmtId="4" fontId="10" fillId="3" borderId="101" xfId="2" applyNumberFormat="1" applyFont="1" applyFill="1" applyBorder="1" applyAlignment="1">
      <alignment horizontal="right" vertical="center" wrapText="1"/>
    </xf>
    <xf numFmtId="4" fontId="8" fillId="3" borderId="6" xfId="20" applyNumberFormat="1" applyFont="1" applyFill="1" applyBorder="1" applyAlignment="1">
      <alignment vertical="center"/>
    </xf>
    <xf numFmtId="49" fontId="10" fillId="0" borderId="0" xfId="23" applyNumberFormat="1" applyFont="1" applyAlignment="1">
      <alignment horizontal="center" vertical="center"/>
    </xf>
    <xf numFmtId="4" fontId="10" fillId="3" borderId="28" xfId="23" applyNumberFormat="1" applyFont="1" applyFill="1" applyBorder="1" applyAlignment="1">
      <alignment vertical="center"/>
    </xf>
    <xf numFmtId="0" fontId="10" fillId="0" borderId="101" xfId="20" applyFont="1" applyBorder="1" applyAlignment="1">
      <alignment horizontal="center" vertical="center" wrapText="1"/>
    </xf>
    <xf numFmtId="4" fontId="27" fillId="11" borderId="9" xfId="20" applyNumberFormat="1" applyFont="1" applyFill="1" applyBorder="1" applyAlignment="1">
      <alignment vertical="center"/>
    </xf>
    <xf numFmtId="0" fontId="27" fillId="0" borderId="23" xfId="2" applyFont="1" applyBorder="1" applyAlignment="1">
      <alignment horizontal="center" vertical="center"/>
    </xf>
    <xf numFmtId="49" fontId="27" fillId="0" borderId="24" xfId="2" applyNumberFormat="1" applyFont="1" applyBorder="1" applyAlignment="1">
      <alignment horizontal="center" vertical="center"/>
    </xf>
    <xf numFmtId="49" fontId="10" fillId="10" borderId="19" xfId="21" applyNumberFormat="1" applyFont="1" applyFill="1" applyBorder="1" applyAlignment="1">
      <alignment horizontal="center" vertical="center"/>
    </xf>
    <xf numFmtId="0" fontId="35" fillId="0" borderId="30" xfId="2" applyFont="1" applyBorder="1" applyAlignment="1">
      <alignment vertical="center"/>
    </xf>
    <xf numFmtId="0" fontId="10" fillId="10" borderId="30" xfId="21" applyFont="1" applyFill="1" applyBorder="1" applyAlignment="1">
      <alignment vertical="center" wrapText="1"/>
    </xf>
    <xf numFmtId="0" fontId="10" fillId="0" borderId="25" xfId="2" applyFont="1" applyBorder="1" applyAlignment="1">
      <alignment vertical="center"/>
    </xf>
    <xf numFmtId="4" fontId="27" fillId="3" borderId="107" xfId="20" applyNumberFormat="1" applyFont="1" applyFill="1" applyBorder="1" applyAlignment="1">
      <alignment vertical="center"/>
    </xf>
    <xf numFmtId="0" fontId="27" fillId="0" borderId="95" xfId="2" applyFont="1" applyBorder="1" applyAlignment="1">
      <alignment vertical="center" wrapText="1"/>
    </xf>
    <xf numFmtId="4" fontId="45" fillId="3" borderId="54" xfId="20" applyNumberFormat="1" applyFont="1" applyFill="1" applyBorder="1" applyAlignment="1">
      <alignment vertical="center"/>
    </xf>
    <xf numFmtId="4" fontId="35" fillId="4" borderId="22" xfId="20" applyNumberFormat="1" applyFont="1" applyFill="1" applyBorder="1" applyAlignment="1">
      <alignment vertical="center"/>
    </xf>
    <xf numFmtId="4" fontId="35" fillId="4" borderId="32" xfId="20" applyNumberFormat="1" applyFont="1" applyFill="1" applyBorder="1" applyAlignment="1">
      <alignment vertical="center"/>
    </xf>
    <xf numFmtId="4" fontId="28" fillId="4" borderId="22" xfId="20" applyNumberFormat="1" applyFont="1" applyFill="1" applyBorder="1" applyAlignment="1">
      <alignment vertical="center"/>
    </xf>
    <xf numFmtId="4" fontId="10" fillId="4" borderId="27" xfId="20" applyNumberFormat="1" applyFont="1" applyFill="1" applyBorder="1" applyAlignment="1">
      <alignment vertical="center"/>
    </xf>
    <xf numFmtId="4" fontId="27" fillId="4" borderId="22" xfId="20" applyNumberFormat="1" applyFont="1" applyFill="1" applyBorder="1" applyAlignment="1">
      <alignment vertical="center"/>
    </xf>
    <xf numFmtId="4" fontId="27" fillId="11" borderId="26" xfId="20" applyNumberFormat="1" applyFont="1" applyFill="1" applyBorder="1" applyAlignment="1">
      <alignment vertical="center"/>
    </xf>
    <xf numFmtId="0" fontId="45" fillId="0" borderId="18" xfId="2" applyFont="1" applyBorder="1" applyAlignment="1">
      <alignment horizontal="center" vertical="center"/>
    </xf>
    <xf numFmtId="4" fontId="45" fillId="11" borderId="21" xfId="20" applyNumberFormat="1" applyFont="1" applyFill="1" applyBorder="1" applyAlignment="1">
      <alignment vertical="center"/>
    </xf>
    <xf numFmtId="4" fontId="27" fillId="11" borderId="21" xfId="20" applyNumberFormat="1" applyFont="1" applyFill="1" applyBorder="1" applyAlignment="1">
      <alignment vertical="center"/>
    </xf>
    <xf numFmtId="4" fontId="10" fillId="3" borderId="11" xfId="20" applyNumberFormat="1" applyFont="1" applyFill="1" applyBorder="1" applyAlignment="1">
      <alignment vertical="center"/>
    </xf>
    <xf numFmtId="0" fontId="10" fillId="0" borderId="38" xfId="2" applyFont="1" applyBorder="1" applyAlignment="1">
      <alignment horizontal="center" vertical="center"/>
    </xf>
    <xf numFmtId="49" fontId="10" fillId="0" borderId="13" xfId="2" applyNumberFormat="1" applyFont="1" applyBorder="1" applyAlignment="1">
      <alignment horizontal="center" vertical="center"/>
    </xf>
    <xf numFmtId="4" fontId="10" fillId="11" borderId="11" xfId="20" applyNumberFormat="1" applyFont="1" applyFill="1" applyBorder="1" applyAlignment="1">
      <alignment vertical="center"/>
    </xf>
    <xf numFmtId="0" fontId="10" fillId="0" borderId="99" xfId="20" applyFont="1" applyBorder="1" applyAlignment="1">
      <alignment vertical="center"/>
    </xf>
    <xf numFmtId="0" fontId="10" fillId="0" borderId="52" xfId="2" applyFont="1" applyBorder="1" applyAlignment="1">
      <alignment horizontal="center" vertical="center"/>
    </xf>
    <xf numFmtId="0" fontId="10" fillId="0" borderId="107" xfId="2" applyFont="1" applyBorder="1" applyAlignment="1">
      <alignment horizontal="center" vertical="center"/>
    </xf>
    <xf numFmtId="49" fontId="8" fillId="0" borderId="0" xfId="21" applyNumberFormat="1" applyFont="1" applyAlignment="1">
      <alignment horizontal="center" vertical="center"/>
    </xf>
    <xf numFmtId="49" fontId="10" fillId="0" borderId="44" xfId="23" applyNumberFormat="1" applyFont="1" applyBorder="1" applyAlignment="1">
      <alignment horizontal="center" vertical="center"/>
    </xf>
    <xf numFmtId="4" fontId="24" fillId="4" borderId="21" xfId="20" applyNumberFormat="1" applyFont="1" applyFill="1" applyBorder="1" applyAlignment="1">
      <alignment vertical="center" wrapText="1"/>
    </xf>
    <xf numFmtId="49" fontId="10" fillId="0" borderId="48" xfId="2" applyNumberFormat="1" applyFont="1" applyBorder="1" applyAlignment="1">
      <alignment horizontal="center" vertical="center"/>
    </xf>
    <xf numFmtId="49" fontId="10" fillId="0" borderId="51" xfId="2" applyNumberFormat="1" applyFont="1" applyBorder="1" applyAlignment="1">
      <alignment horizontal="center" vertical="center"/>
    </xf>
    <xf numFmtId="49" fontId="10" fillId="0" borderId="53" xfId="2" applyNumberFormat="1" applyFont="1" applyBorder="1" applyAlignment="1">
      <alignment horizontal="center" vertical="center"/>
    </xf>
    <xf numFmtId="49" fontId="10" fillId="0" borderId="58" xfId="2" applyNumberFormat="1" applyFont="1" applyBorder="1" applyAlignment="1">
      <alignment horizontal="center" vertical="center"/>
    </xf>
    <xf numFmtId="0" fontId="10" fillId="0" borderId="30" xfId="9" applyFont="1" applyBorder="1" applyAlignment="1">
      <alignment vertical="center" wrapText="1"/>
    </xf>
    <xf numFmtId="0" fontId="10" fillId="0" borderId="20" xfId="9" applyFont="1" applyBorder="1" applyAlignment="1">
      <alignment vertical="center" wrapText="1"/>
    </xf>
    <xf numFmtId="0" fontId="10" fillId="0" borderId="121" xfId="21" applyFont="1" applyBorder="1" applyAlignment="1">
      <alignment vertical="center" wrapText="1"/>
    </xf>
    <xf numFmtId="4" fontId="28" fillId="11" borderId="54" xfId="20" applyNumberFormat="1" applyFont="1" applyFill="1" applyBorder="1" applyAlignment="1">
      <alignment vertical="center" wrapText="1"/>
    </xf>
    <xf numFmtId="4" fontId="28" fillId="11" borderId="52" xfId="20" applyNumberFormat="1" applyFont="1" applyFill="1" applyBorder="1" applyAlignment="1">
      <alignment vertical="center" wrapText="1"/>
    </xf>
    <xf numFmtId="4" fontId="28" fillId="11" borderId="54" xfId="9" applyNumberFormat="1" applyFont="1" applyFill="1" applyBorder="1" applyAlignment="1">
      <alignment horizontal="right" vertical="center" wrapText="1"/>
    </xf>
    <xf numFmtId="4" fontId="24" fillId="11" borderId="54" xfId="9" applyNumberFormat="1" applyFont="1" applyFill="1" applyBorder="1" applyAlignment="1">
      <alignment horizontal="right" vertical="center" wrapText="1"/>
    </xf>
    <xf numFmtId="4" fontId="24" fillId="11" borderId="54" xfId="20" applyNumberFormat="1" applyFont="1" applyFill="1" applyBorder="1" applyAlignment="1">
      <alignment vertical="center" wrapText="1"/>
    </xf>
    <xf numFmtId="4" fontId="24" fillId="11" borderId="11" xfId="9" applyNumberFormat="1" applyFont="1" applyFill="1" applyBorder="1" applyAlignment="1">
      <alignment horizontal="right" vertical="center" wrapText="1"/>
    </xf>
    <xf numFmtId="4" fontId="24" fillId="4" borderId="49" xfId="20" applyNumberFormat="1" applyFont="1" applyFill="1" applyBorder="1" applyAlignment="1">
      <alignment vertical="center" wrapText="1"/>
    </xf>
    <xf numFmtId="4" fontId="35" fillId="3" borderId="6" xfId="12" applyNumberFormat="1" applyFont="1" applyFill="1" applyBorder="1" applyAlignment="1">
      <alignment vertical="center"/>
    </xf>
    <xf numFmtId="4" fontId="10" fillId="3" borderId="54" xfId="12" applyNumberFormat="1" applyFont="1" applyFill="1" applyBorder="1" applyAlignment="1">
      <alignment vertical="center"/>
    </xf>
    <xf numFmtId="4" fontId="35" fillId="3" borderId="54" xfId="12" applyNumberFormat="1" applyFont="1" applyFill="1" applyBorder="1" applyAlignment="1">
      <alignment vertical="center"/>
    </xf>
    <xf numFmtId="4" fontId="10" fillId="3" borderId="52" xfId="12" applyNumberFormat="1" applyFont="1" applyFill="1" applyBorder="1" applyAlignment="1">
      <alignment vertical="center"/>
    </xf>
    <xf numFmtId="4" fontId="35" fillId="3" borderId="52" xfId="20" applyNumberFormat="1" applyFont="1" applyFill="1" applyBorder="1" applyAlignment="1">
      <alignment vertical="center" wrapText="1"/>
    </xf>
    <xf numFmtId="4" fontId="10" fillId="3" borderId="101" xfId="20" applyNumberFormat="1" applyFont="1" applyFill="1" applyBorder="1" applyAlignment="1">
      <alignment horizontal="right" vertical="center"/>
    </xf>
    <xf numFmtId="0" fontId="35" fillId="0" borderId="65" xfId="2" applyFont="1" applyBorder="1" applyAlignment="1">
      <alignment horizontal="left" vertical="center"/>
    </xf>
    <xf numFmtId="0" fontId="10" fillId="0" borderId="75" xfId="12" applyFont="1" applyBorder="1" applyAlignment="1">
      <alignment horizontal="center" vertical="center" wrapText="1"/>
    </xf>
    <xf numFmtId="49" fontId="10" fillId="0" borderId="126" xfId="12" applyNumberFormat="1" applyFont="1" applyBorder="1" applyAlignment="1">
      <alignment horizontal="center" vertical="center" wrapText="1"/>
    </xf>
    <xf numFmtId="0" fontId="56" fillId="0" borderId="57" xfId="22" applyFont="1" applyBorder="1" applyAlignment="1">
      <alignment horizontal="left" vertical="center" wrapText="1"/>
    </xf>
    <xf numFmtId="0" fontId="56" fillId="0" borderId="0" xfId="22" applyFont="1" applyAlignment="1">
      <alignment horizontal="left" vertical="center" wrapText="1"/>
    </xf>
    <xf numFmtId="4" fontId="45" fillId="0" borderId="0" xfId="29" applyNumberFormat="1" applyFont="1"/>
    <xf numFmtId="49" fontId="10" fillId="0" borderId="0" xfId="20" applyNumberFormat="1" applyFont="1"/>
    <xf numFmtId="49" fontId="10" fillId="0" borderId="57" xfId="20" applyNumberFormat="1" applyFont="1" applyBorder="1" applyAlignment="1">
      <alignment horizontal="center" vertical="center"/>
    </xf>
    <xf numFmtId="0" fontId="35" fillId="0" borderId="97" xfId="12" applyFont="1" applyBorder="1" applyAlignment="1">
      <alignment vertical="center"/>
    </xf>
    <xf numFmtId="49" fontId="45" fillId="0" borderId="19" xfId="28" applyNumberFormat="1" applyFont="1" applyBorder="1" applyAlignment="1">
      <alignment horizontal="center" vertical="center"/>
    </xf>
    <xf numFmtId="49" fontId="45" fillId="0" borderId="24" xfId="28" applyNumberFormat="1" applyFont="1" applyBorder="1" applyAlignment="1">
      <alignment horizontal="center" vertical="center"/>
    </xf>
    <xf numFmtId="4" fontId="35" fillId="3" borderId="31" xfId="12" applyNumberFormat="1" applyFont="1" applyFill="1" applyBorder="1"/>
    <xf numFmtId="4" fontId="45" fillId="3" borderId="35" xfId="28" applyNumberFormat="1" applyFont="1" applyFill="1" applyBorder="1"/>
    <xf numFmtId="4" fontId="45" fillId="3" borderId="21" xfId="28" applyNumberFormat="1" applyFont="1" applyFill="1" applyBorder="1" applyAlignment="1">
      <alignment vertical="center"/>
    </xf>
    <xf numFmtId="0" fontId="10" fillId="0" borderId="32" xfId="20" applyFont="1" applyBorder="1" applyAlignment="1">
      <alignment horizontal="center" vertical="center"/>
    </xf>
    <xf numFmtId="0" fontId="10" fillId="0" borderId="129" xfId="20" applyFont="1" applyBorder="1" applyAlignment="1">
      <alignment horizontal="center" vertical="center"/>
    </xf>
    <xf numFmtId="0" fontId="10" fillId="0" borderId="121" xfId="12" applyFont="1" applyBorder="1" applyAlignment="1">
      <alignment vertical="center" wrapText="1"/>
    </xf>
    <xf numFmtId="0" fontId="10" fillId="0" borderId="102" xfId="20" applyFont="1" applyBorder="1" applyAlignment="1">
      <alignment horizontal="center" vertical="center"/>
    </xf>
    <xf numFmtId="4" fontId="8" fillId="0" borderId="22" xfId="12" applyNumberFormat="1" applyFont="1" applyBorder="1" applyAlignment="1">
      <alignment vertical="center"/>
    </xf>
    <xf numFmtId="4" fontId="10" fillId="3" borderId="21" xfId="21" applyNumberFormat="1" applyFont="1" applyFill="1" applyBorder="1" applyAlignment="1">
      <alignment horizontal="right" vertical="center"/>
    </xf>
    <xf numFmtId="4" fontId="10" fillId="3" borderId="31" xfId="21" applyNumberFormat="1" applyFont="1" applyFill="1" applyBorder="1" applyAlignment="1">
      <alignment horizontal="right" vertical="center"/>
    </xf>
    <xf numFmtId="0" fontId="10" fillId="0" borderId="99" xfId="20" applyFont="1" applyBorder="1" applyAlignment="1">
      <alignment horizontal="left" vertical="center" wrapText="1"/>
    </xf>
    <xf numFmtId="4" fontId="27" fillId="4" borderId="21" xfId="12" applyNumberFormat="1" applyFont="1" applyFill="1" applyBorder="1"/>
    <xf numFmtId="49" fontId="10" fillId="0" borderId="8" xfId="20" applyNumberFormat="1" applyFont="1" applyBorder="1" applyAlignment="1">
      <alignment horizontal="center" vertical="center"/>
    </xf>
    <xf numFmtId="49" fontId="10" fillId="0" borderId="19" xfId="11" applyNumberFormat="1" applyFont="1" applyBorder="1" applyAlignment="1">
      <alignment horizontal="center" vertical="center"/>
    </xf>
    <xf numFmtId="49" fontId="10" fillId="0" borderId="30" xfId="11" applyNumberFormat="1" applyFont="1" applyBorder="1" applyAlignment="1">
      <alignment horizontal="center" vertical="center"/>
    </xf>
    <xf numFmtId="49" fontId="10" fillId="0" borderId="29" xfId="23" applyNumberFormat="1" applyFont="1" applyBorder="1" applyAlignment="1">
      <alignment horizontal="center" vertical="center"/>
    </xf>
    <xf numFmtId="4" fontId="28" fillId="11" borderId="52" xfId="9" applyNumberFormat="1" applyFont="1" applyFill="1" applyBorder="1" applyAlignment="1">
      <alignment horizontal="right" vertical="center" wrapText="1"/>
    </xf>
    <xf numFmtId="4" fontId="45" fillId="0" borderId="0" xfId="13" applyNumberFormat="1" applyFont="1"/>
    <xf numFmtId="0" fontId="35" fillId="0" borderId="46" xfId="13" applyFont="1" applyBorder="1" applyAlignment="1">
      <alignment horizontal="center" vertical="center"/>
    </xf>
    <xf numFmtId="4" fontId="45" fillId="3" borderId="21" xfId="13" applyNumberFormat="1" applyFont="1" applyFill="1" applyBorder="1" applyAlignment="1">
      <alignment vertical="center"/>
    </xf>
    <xf numFmtId="4" fontId="45" fillId="11" borderId="21" xfId="13" applyNumberFormat="1" applyFont="1" applyFill="1" applyBorder="1" applyAlignment="1">
      <alignment vertical="center"/>
    </xf>
    <xf numFmtId="0" fontId="10" fillId="0" borderId="20" xfId="12" applyFont="1" applyBorder="1" applyAlignment="1">
      <alignment horizontal="left" vertical="center" wrapText="1"/>
    </xf>
    <xf numFmtId="4" fontId="35" fillId="0" borderId="32" xfId="20" applyNumberFormat="1" applyFont="1" applyBorder="1" applyAlignment="1">
      <alignment horizontal="center" wrapText="1"/>
    </xf>
    <xf numFmtId="49" fontId="10" fillId="10" borderId="41" xfId="14" applyNumberFormat="1" applyFont="1" applyFill="1" applyBorder="1" applyAlignment="1">
      <alignment horizontal="center" vertical="center"/>
    </xf>
    <xf numFmtId="4" fontId="35" fillId="3" borderId="94" xfId="14" applyNumberFormat="1" applyFont="1" applyFill="1" applyBorder="1"/>
    <xf numFmtId="4" fontId="35" fillId="3" borderId="97" xfId="14" applyNumberFormat="1" applyFont="1" applyFill="1" applyBorder="1" applyAlignment="1">
      <alignment vertical="center"/>
    </xf>
    <xf numFmtId="0" fontId="76" fillId="0" borderId="0" xfId="28" applyFont="1" applyAlignment="1">
      <alignment vertical="center"/>
    </xf>
    <xf numFmtId="49" fontId="10" fillId="0" borderId="121" xfId="19" applyNumberFormat="1" applyFont="1" applyBorder="1" applyAlignment="1">
      <alignment horizontal="center" vertical="center"/>
    </xf>
    <xf numFmtId="4" fontId="39" fillId="0" borderId="29" xfId="9" applyNumberFormat="1" applyFont="1" applyBorder="1" applyAlignment="1">
      <alignment vertical="center" wrapText="1"/>
    </xf>
    <xf numFmtId="0" fontId="24" fillId="0" borderId="0" xfId="31" applyFont="1"/>
    <xf numFmtId="4" fontId="28" fillId="3" borderId="21" xfId="20" applyNumberFormat="1" applyFont="1" applyFill="1" applyBorder="1" applyAlignment="1">
      <alignment vertical="center"/>
    </xf>
    <xf numFmtId="1" fontId="45" fillId="0" borderId="29" xfId="20" applyNumberFormat="1" applyFont="1" applyBorder="1" applyAlignment="1">
      <alignment horizontal="center" vertical="center" wrapText="1"/>
    </xf>
    <xf numFmtId="0" fontId="29" fillId="0" borderId="20" xfId="21" applyFont="1" applyBorder="1" applyAlignment="1">
      <alignment vertical="center" wrapText="1"/>
    </xf>
    <xf numFmtId="0" fontId="24" fillId="0" borderId="0" xfId="20" applyFont="1"/>
    <xf numFmtId="0" fontId="10" fillId="0" borderId="97" xfId="23" applyFont="1" applyBorder="1" applyAlignment="1">
      <alignment vertical="center" wrapText="1"/>
    </xf>
    <xf numFmtId="0" fontId="10" fillId="0" borderId="95" xfId="23" applyFont="1" applyBorder="1" applyAlignment="1">
      <alignment vertical="center" wrapText="1"/>
    </xf>
    <xf numFmtId="0" fontId="10" fillId="0" borderId="44" xfId="2" applyFont="1" applyBorder="1" applyAlignment="1">
      <alignment horizontal="center" vertical="center" wrapText="1"/>
    </xf>
    <xf numFmtId="0" fontId="10" fillId="0" borderId="42" xfId="2" applyFont="1" applyBorder="1" applyAlignment="1">
      <alignment horizontal="center" vertical="center" wrapText="1"/>
    </xf>
    <xf numFmtId="0" fontId="24" fillId="4" borderId="22" xfId="20" applyFont="1" applyFill="1" applyBorder="1"/>
    <xf numFmtId="0" fontId="24" fillId="4" borderId="102" xfId="20" applyFont="1" applyFill="1" applyBorder="1"/>
    <xf numFmtId="0" fontId="10" fillId="0" borderId="31" xfId="20" applyFont="1" applyBorder="1" applyAlignment="1">
      <alignment horizontal="center"/>
    </xf>
    <xf numFmtId="0" fontId="24" fillId="0" borderId="21" xfId="20" applyFont="1" applyBorder="1" applyAlignment="1">
      <alignment horizontal="center"/>
    </xf>
    <xf numFmtId="0" fontId="24" fillId="0" borderId="49" xfId="20" applyFont="1" applyBorder="1" applyAlignment="1">
      <alignment horizontal="center"/>
    </xf>
    <xf numFmtId="0" fontId="45" fillId="0" borderId="0" xfId="32" applyFont="1" applyAlignment="1">
      <alignment horizontal="center" vertical="center"/>
    </xf>
    <xf numFmtId="0" fontId="10" fillId="0" borderId="129" xfId="2" applyFont="1" applyBorder="1" applyAlignment="1">
      <alignment horizontal="center" vertical="center" wrapText="1"/>
    </xf>
    <xf numFmtId="0" fontId="10" fillId="0" borderId="19" xfId="19" applyFont="1" applyBorder="1" applyAlignment="1">
      <alignment vertical="center" wrapText="1"/>
    </xf>
    <xf numFmtId="4" fontId="8" fillId="4" borderId="22" xfId="13" applyNumberFormat="1" applyFont="1" applyFill="1" applyBorder="1" applyAlignment="1">
      <alignment vertical="center"/>
    </xf>
    <xf numFmtId="0" fontId="8" fillId="0" borderId="18" xfId="20" applyFont="1" applyBorder="1" applyAlignment="1">
      <alignment horizontal="center"/>
    </xf>
    <xf numFmtId="49" fontId="8" fillId="0" borderId="19" xfId="2" applyNumberFormat="1" applyFont="1" applyBorder="1" applyAlignment="1">
      <alignment horizontal="center"/>
    </xf>
    <xf numFmtId="2" fontId="77" fillId="0" borderId="8" xfId="33" applyNumberFormat="1" applyFont="1" applyBorder="1" applyAlignment="1">
      <alignment horizontal="left" vertical="center" wrapText="1"/>
    </xf>
    <xf numFmtId="164" fontId="8" fillId="11" borderId="21" xfId="2" applyNumberFormat="1" applyFont="1" applyFill="1" applyBorder="1" applyAlignment="1">
      <alignment horizontal="right"/>
    </xf>
    <xf numFmtId="4" fontId="8" fillId="4" borderId="21" xfId="2" applyNumberFormat="1" applyFont="1" applyFill="1" applyBorder="1"/>
    <xf numFmtId="4" fontId="8" fillId="0" borderId="95" xfId="2" applyNumberFormat="1" applyFont="1" applyBorder="1" applyAlignment="1">
      <alignment horizontal="center" vertical="center" wrapText="1"/>
    </xf>
    <xf numFmtId="164" fontId="8" fillId="11" borderId="21" xfId="2" applyNumberFormat="1" applyFont="1" applyFill="1" applyBorder="1" applyAlignment="1">
      <alignment horizontal="right" vertical="center" wrapText="1"/>
    </xf>
    <xf numFmtId="4" fontId="8" fillId="11" borderId="26" xfId="2" applyNumberFormat="1" applyFont="1" applyFill="1" applyBorder="1" applyAlignment="1">
      <alignment vertical="center"/>
    </xf>
    <xf numFmtId="4" fontId="7" fillId="0" borderId="95" xfId="13" applyNumberFormat="1" applyFont="1" applyBorder="1" applyAlignment="1">
      <alignment horizontal="center" vertical="center"/>
    </xf>
    <xf numFmtId="4" fontId="27" fillId="11" borderId="19" xfId="10" applyNumberFormat="1" applyFont="1" applyFill="1" applyBorder="1" applyAlignment="1">
      <alignment vertical="center" wrapText="1"/>
    </xf>
    <xf numFmtId="49" fontId="10" fillId="0" borderId="32" xfId="20" applyNumberFormat="1" applyFont="1" applyBorder="1" applyAlignment="1">
      <alignment vertical="center" wrapText="1"/>
    </xf>
    <xf numFmtId="0" fontId="10" fillId="0" borderId="95" xfId="19" applyFont="1" applyBorder="1" applyAlignment="1">
      <alignment vertical="center" wrapText="1"/>
    </xf>
    <xf numFmtId="4" fontId="8" fillId="3" borderId="31" xfId="2" applyNumberFormat="1" applyFont="1" applyFill="1" applyBorder="1"/>
    <xf numFmtId="4" fontId="10" fillId="3" borderId="21" xfId="19" applyNumberFormat="1" applyFont="1" applyFill="1" applyBorder="1" applyAlignment="1">
      <alignment vertical="center"/>
    </xf>
    <xf numFmtId="4" fontId="10" fillId="3" borderId="26" xfId="19" applyNumberFormat="1" applyFont="1" applyFill="1" applyBorder="1" applyAlignment="1">
      <alignment vertical="center"/>
    </xf>
    <xf numFmtId="4" fontId="10" fillId="3" borderId="31" xfId="34" applyNumberFormat="1" applyFont="1" applyFill="1" applyBorder="1" applyAlignment="1">
      <alignment horizontal="right" vertical="center"/>
    </xf>
    <xf numFmtId="0" fontId="27" fillId="0" borderId="28" xfId="2" applyFont="1" applyBorder="1" applyAlignment="1">
      <alignment horizontal="center" vertical="center"/>
    </xf>
    <xf numFmtId="49" fontId="27" fillId="0" borderId="29" xfId="2" applyNumberFormat="1" applyFont="1" applyBorder="1" applyAlignment="1">
      <alignment horizontal="center" vertical="center"/>
    </xf>
    <xf numFmtId="0" fontId="8" fillId="0" borderId="30" xfId="26" applyFont="1" applyBorder="1" applyAlignment="1">
      <alignment vertical="center" wrapText="1"/>
    </xf>
    <xf numFmtId="0" fontId="10" fillId="0" borderId="20" xfId="19" applyFont="1" applyBorder="1" applyAlignment="1">
      <alignment vertical="center" wrapText="1"/>
    </xf>
    <xf numFmtId="0" fontId="10" fillId="0" borderId="25" xfId="19" applyFont="1" applyBorder="1" applyAlignment="1">
      <alignment vertical="center" wrapText="1"/>
    </xf>
    <xf numFmtId="4" fontId="10" fillId="11" borderId="21" xfId="19" applyNumberFormat="1" applyFont="1" applyFill="1" applyBorder="1" applyAlignment="1">
      <alignment vertical="center"/>
    </xf>
    <xf numFmtId="4" fontId="10" fillId="11" borderId="26" xfId="19" applyNumberFormat="1" applyFont="1" applyFill="1" applyBorder="1" applyAlignment="1">
      <alignment vertical="center"/>
    </xf>
    <xf numFmtId="4" fontId="8" fillId="4" borderId="31" xfId="2" applyNumberFormat="1" applyFont="1" applyFill="1" applyBorder="1"/>
    <xf numFmtId="49" fontId="10" fillId="0" borderId="102" xfId="20" applyNumberFormat="1" applyFont="1" applyBorder="1" applyAlignment="1">
      <alignment vertical="center" wrapText="1"/>
    </xf>
    <xf numFmtId="0" fontId="39" fillId="0" borderId="14" xfId="20" applyFont="1" applyBorder="1" applyAlignment="1">
      <alignment horizontal="center" vertical="center"/>
    </xf>
    <xf numFmtId="0" fontId="10" fillId="0" borderId="51" xfId="2" applyFont="1" applyBorder="1" applyAlignment="1">
      <alignment horizontal="center" vertical="center" wrapText="1"/>
    </xf>
    <xf numFmtId="0" fontId="35" fillId="0" borderId="65" xfId="2" applyFont="1" applyBorder="1" applyAlignment="1">
      <alignment wrapText="1"/>
    </xf>
    <xf numFmtId="0" fontId="35" fillId="0" borderId="46" xfId="2" applyFont="1" applyBorder="1" applyAlignment="1">
      <alignment horizontal="center" wrapText="1"/>
    </xf>
    <xf numFmtId="4" fontId="35" fillId="3" borderId="45" xfId="2" applyNumberFormat="1" applyFont="1" applyFill="1" applyBorder="1"/>
    <xf numFmtId="4" fontId="10" fillId="3" borderId="21" xfId="26" applyNumberFormat="1" applyFont="1" applyFill="1" applyBorder="1" applyAlignment="1">
      <alignment horizontal="right" vertical="center"/>
    </xf>
    <xf numFmtId="4" fontId="10" fillId="3" borderId="49" xfId="26" applyNumberFormat="1" applyFont="1" applyFill="1" applyBorder="1" applyAlignment="1">
      <alignment horizontal="right" vertical="center"/>
    </xf>
    <xf numFmtId="0" fontId="10" fillId="0" borderId="20" xfId="26" applyFont="1" applyBorder="1" applyAlignment="1">
      <alignment vertical="center" wrapText="1"/>
    </xf>
    <xf numFmtId="4" fontId="10" fillId="3" borderId="26" xfId="26" applyNumberFormat="1" applyFont="1" applyFill="1" applyBorder="1" applyAlignment="1">
      <alignment horizontal="right" vertical="center"/>
    </xf>
    <xf numFmtId="0" fontId="10" fillId="0" borderId="29" xfId="26" applyFont="1" applyBorder="1" applyAlignment="1">
      <alignment vertical="center"/>
    </xf>
    <xf numFmtId="0" fontId="27" fillId="0" borderId="29" xfId="2" applyFont="1" applyBorder="1" applyAlignment="1">
      <alignment horizontal="center" vertical="center" wrapText="1"/>
    </xf>
    <xf numFmtId="0" fontId="27" fillId="0" borderId="29" xfId="26" applyFont="1" applyBorder="1" applyAlignment="1">
      <alignment horizontal="left" vertical="center"/>
    </xf>
    <xf numFmtId="4" fontId="27" fillId="11" borderId="31" xfId="4" applyNumberFormat="1" applyFont="1" applyFill="1" applyBorder="1" applyAlignment="1">
      <alignment horizontal="right" vertical="center"/>
    </xf>
    <xf numFmtId="0" fontId="27" fillId="0" borderId="32" xfId="20" applyFont="1" applyBorder="1" applyAlignment="1">
      <alignment horizontal="center" vertical="center"/>
    </xf>
    <xf numFmtId="4" fontId="27" fillId="3" borderId="31" xfId="34" applyNumberFormat="1" applyFont="1" applyFill="1" applyBorder="1" applyAlignment="1">
      <alignment horizontal="right" vertical="center"/>
    </xf>
    <xf numFmtId="4" fontId="10" fillId="3" borderId="21" xfId="34" applyNumberFormat="1" applyFont="1" applyFill="1" applyBorder="1" applyAlignment="1">
      <alignment horizontal="right" vertical="center"/>
    </xf>
    <xf numFmtId="0" fontId="27" fillId="0" borderId="28" xfId="4" applyFont="1" applyBorder="1" applyAlignment="1">
      <alignment horizontal="center" vertical="center"/>
    </xf>
    <xf numFmtId="0" fontId="10" fillId="0" borderId="114" xfId="4" applyFont="1" applyBorder="1" applyAlignment="1">
      <alignment horizontal="center" vertical="center"/>
    </xf>
    <xf numFmtId="0" fontId="10" fillId="0" borderId="112" xfId="4" applyFont="1" applyBorder="1" applyAlignment="1">
      <alignment horizontal="center" vertical="center"/>
    </xf>
    <xf numFmtId="0" fontId="10" fillId="0" borderId="87" xfId="4" applyFont="1" applyBorder="1" applyAlignment="1">
      <alignment horizontal="center" vertical="center"/>
    </xf>
    <xf numFmtId="0" fontId="10" fillId="0" borderId="13" xfId="26" applyFont="1" applyBorder="1" applyAlignment="1">
      <alignment vertical="center"/>
    </xf>
    <xf numFmtId="0" fontId="45" fillId="0" borderId="29" xfId="16" applyFont="1" applyBorder="1" applyAlignment="1">
      <alignment vertical="center"/>
    </xf>
    <xf numFmtId="0" fontId="45" fillId="0" borderId="30" xfId="16" applyFont="1" applyBorder="1" applyAlignment="1">
      <alignment vertical="center"/>
    </xf>
    <xf numFmtId="0" fontId="10" fillId="0" borderId="32" xfId="7" applyFont="1" applyBorder="1" applyAlignment="1">
      <alignment vertical="center" wrapText="1"/>
    </xf>
    <xf numFmtId="0" fontId="45" fillId="0" borderId="20" xfId="16" applyFont="1" applyBorder="1" applyAlignment="1">
      <alignment vertical="center" wrapText="1"/>
    </xf>
    <xf numFmtId="4" fontId="10" fillId="3" borderId="18" xfId="2" applyNumberFormat="1" applyFont="1" applyFill="1" applyBorder="1" applyAlignment="1">
      <alignment vertical="center" wrapText="1"/>
    </xf>
    <xf numFmtId="4" fontId="10" fillId="10" borderId="31" xfId="2" applyNumberFormat="1" applyFont="1" applyFill="1" applyBorder="1" applyAlignment="1">
      <alignment vertical="center" wrapText="1"/>
    </xf>
    <xf numFmtId="4" fontId="10" fillId="3" borderId="107" xfId="20" applyNumberFormat="1" applyFont="1" applyFill="1" applyBorder="1" applyAlignment="1">
      <alignment vertical="center" wrapText="1"/>
    </xf>
    <xf numFmtId="4" fontId="48" fillId="0" borderId="1" xfId="2" applyNumberFormat="1" applyFont="1" applyBorder="1" applyAlignment="1">
      <alignment vertical="center" wrapText="1"/>
    </xf>
    <xf numFmtId="4" fontId="35" fillId="3" borderId="52" xfId="2" applyNumberFormat="1" applyFont="1" applyFill="1" applyBorder="1" applyAlignment="1">
      <alignment vertical="center"/>
    </xf>
    <xf numFmtId="4" fontId="75" fillId="3" borderId="52" xfId="2" applyNumberFormat="1" applyFont="1" applyFill="1" applyBorder="1" applyAlignment="1">
      <alignment vertical="center"/>
    </xf>
    <xf numFmtId="4" fontId="10" fillId="3" borderId="56" xfId="2" applyNumberFormat="1" applyFont="1" applyFill="1" applyBorder="1" applyAlignment="1">
      <alignment vertical="center"/>
    </xf>
    <xf numFmtId="4" fontId="10" fillId="3" borderId="54" xfId="19" applyNumberFormat="1" applyFont="1" applyFill="1" applyBorder="1" applyAlignment="1">
      <alignment vertical="center"/>
    </xf>
    <xf numFmtId="4" fontId="10" fillId="3" borderId="52" xfId="19" applyNumberFormat="1" applyFont="1" applyFill="1" applyBorder="1" applyAlignment="1">
      <alignment vertical="center"/>
    </xf>
    <xf numFmtId="4" fontId="8" fillId="3" borderId="54" xfId="7" applyNumberFormat="1" applyFont="1" applyFill="1" applyBorder="1" applyAlignment="1">
      <alignment horizontal="right" vertical="center"/>
    </xf>
    <xf numFmtId="4" fontId="8" fillId="3" borderId="54" xfId="13" applyNumberFormat="1" applyFont="1" applyFill="1" applyBorder="1" applyAlignment="1">
      <alignment vertical="center"/>
    </xf>
    <xf numFmtId="4" fontId="8" fillId="3" borderId="52" xfId="13" applyNumberFormat="1" applyFont="1" applyFill="1" applyBorder="1" applyAlignment="1">
      <alignment vertical="center"/>
    </xf>
    <xf numFmtId="0" fontId="39" fillId="0" borderId="146" xfId="2" applyFont="1" applyBorder="1" applyAlignment="1">
      <alignment horizontal="center" vertical="center" wrapText="1"/>
    </xf>
    <xf numFmtId="0" fontId="39" fillId="0" borderId="66" xfId="2" applyFont="1" applyBorder="1" applyAlignment="1">
      <alignment horizontal="center" vertical="center" wrapText="1"/>
    </xf>
    <xf numFmtId="0" fontId="35" fillId="0" borderId="97" xfId="2" applyFont="1" applyBorder="1" applyAlignment="1">
      <alignment vertical="center"/>
    </xf>
    <xf numFmtId="0" fontId="75" fillId="0" borderId="28" xfId="20" applyFont="1" applyBorder="1" applyAlignment="1">
      <alignment horizontal="center" vertical="center"/>
    </xf>
    <xf numFmtId="0" fontId="75" fillId="0" borderId="95" xfId="7" applyFont="1" applyBorder="1" applyAlignment="1">
      <alignment horizontal="left" vertical="center" wrapText="1"/>
    </xf>
    <xf numFmtId="0" fontId="10" fillId="0" borderId="28" xfId="20" applyFont="1" applyBorder="1" applyAlignment="1">
      <alignment horizontal="center" vertical="center"/>
    </xf>
    <xf numFmtId="0" fontId="10" fillId="0" borderId="97" xfId="2" applyFont="1" applyBorder="1" applyAlignment="1">
      <alignment vertical="center"/>
    </xf>
    <xf numFmtId="0" fontId="10" fillId="0" borderId="97" xfId="19" applyFont="1" applyBorder="1" applyAlignment="1">
      <alignment vertical="center" wrapText="1"/>
    </xf>
    <xf numFmtId="0" fontId="10" fillId="0" borderId="27" xfId="2" applyFont="1" applyBorder="1" applyAlignment="1">
      <alignment vertical="center"/>
    </xf>
    <xf numFmtId="0" fontId="8" fillId="0" borderId="70" xfId="12" applyFont="1" applyBorder="1" applyAlignment="1">
      <alignment vertical="center"/>
    </xf>
    <xf numFmtId="0" fontId="33" fillId="0" borderId="11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 wrapText="1"/>
    </xf>
    <xf numFmtId="4" fontId="33" fillId="0" borderId="14" xfId="2" applyNumberFormat="1" applyFont="1" applyBorder="1" applyAlignment="1">
      <alignment horizontal="center" vertical="center" wrapText="1"/>
    </xf>
    <xf numFmtId="4" fontId="10" fillId="3" borderId="14" xfId="20" applyNumberFormat="1" applyFont="1" applyFill="1" applyBorder="1"/>
    <xf numFmtId="0" fontId="10" fillId="0" borderId="13" xfId="2" applyFont="1" applyBorder="1" applyAlignment="1">
      <alignment horizontal="center"/>
    </xf>
    <xf numFmtId="49" fontId="10" fillId="0" borderId="13" xfId="2" applyNumberFormat="1" applyFont="1" applyBorder="1" applyAlignment="1">
      <alignment horizontal="center"/>
    </xf>
    <xf numFmtId="0" fontId="10" fillId="0" borderId="13" xfId="2" applyFont="1" applyBorder="1"/>
    <xf numFmtId="4" fontId="10" fillId="11" borderId="14" xfId="20" applyNumberFormat="1" applyFont="1" applyFill="1" applyBorder="1"/>
    <xf numFmtId="4" fontId="10" fillId="4" borderId="14" xfId="20" applyNumberFormat="1" applyFont="1" applyFill="1" applyBorder="1"/>
    <xf numFmtId="4" fontId="10" fillId="0" borderId="91" xfId="2" applyNumberFormat="1" applyFont="1" applyBorder="1" applyAlignment="1">
      <alignment horizontal="center" vertical="center" wrapText="1"/>
    </xf>
    <xf numFmtId="4" fontId="10" fillId="3" borderId="49" xfId="19" applyNumberFormat="1" applyFont="1" applyFill="1" applyBorder="1" applyAlignment="1">
      <alignment vertical="center"/>
    </xf>
    <xf numFmtId="0" fontId="10" fillId="0" borderId="121" xfId="19" applyFont="1" applyBorder="1" applyAlignment="1">
      <alignment vertical="center" wrapText="1"/>
    </xf>
    <xf numFmtId="4" fontId="10" fillId="11" borderId="49" xfId="19" applyNumberFormat="1" applyFont="1" applyFill="1" applyBorder="1" applyAlignment="1">
      <alignment vertical="center"/>
    </xf>
    <xf numFmtId="4" fontId="8" fillId="4" borderId="49" xfId="2" applyNumberFormat="1" applyFont="1" applyFill="1" applyBorder="1"/>
    <xf numFmtId="4" fontId="10" fillId="3" borderId="54" xfId="23" applyNumberFormat="1" applyFont="1" applyFill="1" applyBorder="1" applyAlignment="1">
      <alignment vertical="center"/>
    </xf>
    <xf numFmtId="4" fontId="10" fillId="3" borderId="52" xfId="23" applyNumberFormat="1" applyFont="1" applyFill="1" applyBorder="1" applyAlignment="1">
      <alignment vertical="center"/>
    </xf>
    <xf numFmtId="49" fontId="10" fillId="0" borderId="0" xfId="19" applyNumberFormat="1" applyFont="1" applyAlignment="1">
      <alignment horizontal="center" vertical="center" wrapText="1"/>
    </xf>
    <xf numFmtId="4" fontId="16" fillId="0" borderId="0" xfId="7" applyNumberFormat="1" applyFont="1" applyAlignment="1">
      <alignment vertical="center"/>
    </xf>
    <xf numFmtId="0" fontId="8" fillId="0" borderId="1" xfId="5" applyFont="1" applyBorder="1" applyAlignment="1">
      <alignment vertical="center"/>
    </xf>
    <xf numFmtId="0" fontId="8" fillId="0" borderId="39" xfId="5" applyFont="1" applyBorder="1" applyAlignment="1">
      <alignment vertical="center"/>
    </xf>
    <xf numFmtId="0" fontId="8" fillId="0" borderId="5" xfId="5" applyFont="1" applyBorder="1" applyAlignment="1">
      <alignment vertical="center"/>
    </xf>
    <xf numFmtId="4" fontId="58" fillId="0" borderId="1" xfId="24" applyNumberFormat="1" applyFont="1" applyBorder="1" applyAlignment="1">
      <alignment vertical="center"/>
    </xf>
    <xf numFmtId="4" fontId="2" fillId="0" borderId="0" xfId="5" applyNumberFormat="1" applyAlignment="1">
      <alignment vertical="center"/>
    </xf>
    <xf numFmtId="4" fontId="56" fillId="3" borderId="17" xfId="25" applyNumberFormat="1" applyFont="1" applyFill="1" applyBorder="1" applyAlignment="1">
      <alignment vertical="center"/>
    </xf>
    <xf numFmtId="4" fontId="56" fillId="3" borderId="28" xfId="25" applyNumberFormat="1" applyFont="1" applyFill="1" applyBorder="1" applyAlignment="1">
      <alignment vertical="center"/>
    </xf>
    <xf numFmtId="4" fontId="56" fillId="0" borderId="28" xfId="25" applyNumberFormat="1" applyFont="1" applyBorder="1" applyAlignment="1">
      <alignment vertical="center"/>
    </xf>
    <xf numFmtId="4" fontId="56" fillId="3" borderId="18" xfId="25" applyNumberFormat="1" applyFont="1" applyFill="1" applyBorder="1" applyAlignment="1">
      <alignment vertical="center"/>
    </xf>
    <xf numFmtId="4" fontId="56" fillId="0" borderId="18" xfId="25" applyNumberFormat="1" applyFont="1" applyBorder="1" applyAlignment="1">
      <alignment vertical="center"/>
    </xf>
    <xf numFmtId="4" fontId="56" fillId="0" borderId="38" xfId="25" applyNumberFormat="1" applyFont="1" applyBorder="1" applyAlignment="1">
      <alignment vertical="center"/>
    </xf>
    <xf numFmtId="0" fontId="61" fillId="0" borderId="11" xfId="5" applyFont="1" applyBorder="1" applyAlignment="1">
      <alignment horizontal="center" vertical="center"/>
    </xf>
    <xf numFmtId="0" fontId="10" fillId="0" borderId="13" xfId="5" applyFont="1" applyBorder="1" applyAlignment="1">
      <alignment horizontal="center" vertical="center"/>
    </xf>
    <xf numFmtId="0" fontId="10" fillId="0" borderId="91" xfId="5" applyFont="1" applyBorder="1" applyAlignment="1">
      <alignment horizontal="center" vertical="center"/>
    </xf>
    <xf numFmtId="0" fontId="78" fillId="0" borderId="0" xfId="24" applyFont="1" applyAlignment="1">
      <alignment vertical="center"/>
    </xf>
    <xf numFmtId="0" fontId="2" fillId="0" borderId="0" xfId="21" applyAlignment="1">
      <alignment vertical="center"/>
    </xf>
    <xf numFmtId="0" fontId="55" fillId="0" borderId="0" xfId="24" applyAlignment="1">
      <alignment vertical="center"/>
    </xf>
    <xf numFmtId="0" fontId="2" fillId="0" borderId="0" xfId="1" applyAlignment="1">
      <alignment vertical="center"/>
    </xf>
    <xf numFmtId="0" fontId="20" fillId="0" borderId="0" xfId="7" applyFont="1" applyAlignment="1">
      <alignment vertical="center"/>
    </xf>
    <xf numFmtId="0" fontId="8" fillId="0" borderId="0" xfId="1" applyFont="1" applyAlignment="1">
      <alignment horizontal="center" vertical="center"/>
    </xf>
    <xf numFmtId="0" fontId="8" fillId="3" borderId="4" xfId="5" applyFont="1" applyFill="1" applyBorder="1" applyAlignment="1">
      <alignment horizontal="center"/>
    </xf>
    <xf numFmtId="0" fontId="58" fillId="0" borderId="1" xfId="24" applyFont="1" applyBorder="1" applyAlignment="1">
      <alignment horizontal="center" vertical="center"/>
    </xf>
    <xf numFmtId="0" fontId="5" fillId="0" borderId="2" xfId="21" applyFont="1" applyBorder="1" applyAlignment="1">
      <alignment horizontal="center" vertical="center"/>
    </xf>
    <xf numFmtId="0" fontId="5" fillId="0" borderId="66" xfId="21" applyFont="1" applyBorder="1" applyAlignment="1">
      <alignment horizontal="center" vertical="center"/>
    </xf>
    <xf numFmtId="0" fontId="58" fillId="0" borderId="39" xfId="24" applyFont="1" applyBorder="1" applyAlignment="1">
      <alignment horizontal="center" vertical="center"/>
    </xf>
    <xf numFmtId="0" fontId="77" fillId="0" borderId="28" xfId="24" applyFont="1" applyBorder="1" applyAlignment="1">
      <alignment horizontal="center" vertical="center"/>
    </xf>
    <xf numFmtId="0" fontId="79" fillId="0" borderId="30" xfId="21" applyFont="1" applyBorder="1" applyAlignment="1">
      <alignment horizontal="center" vertical="center"/>
    </xf>
    <xf numFmtId="0" fontId="79" fillId="0" borderId="29" xfId="21" applyFont="1" applyBorder="1" applyAlignment="1">
      <alignment horizontal="center" vertical="center"/>
    </xf>
    <xf numFmtId="0" fontId="79" fillId="0" borderId="97" xfId="21" applyFont="1" applyBorder="1" applyAlignment="1">
      <alignment horizontal="center" vertical="center"/>
    </xf>
    <xf numFmtId="0" fontId="77" fillId="0" borderId="44" xfId="24" applyFont="1" applyBorder="1" applyAlignment="1">
      <alignment vertical="center"/>
    </xf>
    <xf numFmtId="0" fontId="56" fillId="0" borderId="54" xfId="24" applyFont="1" applyBorder="1" applyAlignment="1">
      <alignment horizontal="center" vertical="center"/>
    </xf>
    <xf numFmtId="0" fontId="56" fillId="0" borderId="56" xfId="24" applyFont="1" applyBorder="1" applyAlignment="1">
      <alignment horizontal="center" vertical="center"/>
    </xf>
    <xf numFmtId="0" fontId="10" fillId="0" borderId="33" xfId="21" applyFont="1" applyBorder="1" applyAlignment="1">
      <alignment horizontal="center" vertical="center"/>
    </xf>
    <xf numFmtId="0" fontId="10" fillId="0" borderId="34" xfId="21" applyFont="1" applyBorder="1" applyAlignment="1">
      <alignment vertical="center"/>
    </xf>
    <xf numFmtId="0" fontId="56" fillId="0" borderId="100" xfId="24" applyFont="1" applyBorder="1" applyAlignment="1">
      <alignment horizontal="center" vertical="center"/>
    </xf>
    <xf numFmtId="0" fontId="56" fillId="0" borderId="0" xfId="24" applyFont="1" applyAlignment="1">
      <alignment vertical="center"/>
    </xf>
    <xf numFmtId="0" fontId="77" fillId="0" borderId="16" xfId="24" applyFont="1" applyBorder="1" applyAlignment="1">
      <alignment horizontal="center" vertical="center"/>
    </xf>
    <xf numFmtId="0" fontId="79" fillId="0" borderId="2" xfId="21" applyFont="1" applyBorder="1" applyAlignment="1">
      <alignment horizontal="center" vertical="center"/>
    </xf>
    <xf numFmtId="0" fontId="79" fillId="0" borderId="3" xfId="21" applyFont="1" applyBorder="1" applyAlignment="1">
      <alignment horizontal="center" vertical="center"/>
    </xf>
    <xf numFmtId="0" fontId="79" fillId="0" borderId="66" xfId="21" applyFont="1" applyBorder="1" applyAlignment="1">
      <alignment horizontal="center" vertical="center"/>
    </xf>
    <xf numFmtId="0" fontId="27" fillId="0" borderId="39" xfId="21" applyFont="1" applyBorder="1" applyAlignment="1">
      <alignment vertical="center"/>
    </xf>
    <xf numFmtId="0" fontId="15" fillId="0" borderId="0" xfId="21" applyFont="1" applyAlignment="1">
      <alignment vertical="center"/>
    </xf>
    <xf numFmtId="0" fontId="8" fillId="0" borderId="2" xfId="21" applyFont="1" applyBorder="1" applyAlignment="1">
      <alignment horizontal="center" vertical="center"/>
    </xf>
    <xf numFmtId="0" fontId="58" fillId="0" borderId="3" xfId="24" applyFont="1" applyBorder="1" applyAlignment="1">
      <alignment horizontal="center" vertical="center"/>
    </xf>
    <xf numFmtId="0" fontId="58" fillId="0" borderId="66" xfId="24" applyFont="1" applyBorder="1" applyAlignment="1">
      <alignment horizontal="center" vertical="center"/>
    </xf>
    <xf numFmtId="0" fontId="58" fillId="0" borderId="39" xfId="24" applyFont="1" applyBorder="1" applyAlignment="1">
      <alignment vertical="center"/>
    </xf>
    <xf numFmtId="0" fontId="56" fillId="0" borderId="52" xfId="24" applyFont="1" applyBorder="1" applyAlignment="1">
      <alignment horizontal="center" vertical="center"/>
    </xf>
    <xf numFmtId="49" fontId="56" fillId="0" borderId="29" xfId="24" applyNumberFormat="1" applyFont="1" applyBorder="1" applyAlignment="1">
      <alignment horizontal="center" vertical="center"/>
    </xf>
    <xf numFmtId="0" fontId="56" fillId="0" borderId="29" xfId="24" applyFont="1" applyBorder="1" applyAlignment="1">
      <alignment horizontal="center" vertical="center"/>
    </xf>
    <xf numFmtId="0" fontId="56" fillId="0" borderId="97" xfId="24" applyFont="1" applyBorder="1" applyAlignment="1">
      <alignment horizontal="center" vertical="center"/>
    </xf>
    <xf numFmtId="0" fontId="56" fillId="0" borderId="44" xfId="24" applyFont="1" applyBorder="1" applyAlignment="1">
      <alignment vertical="center"/>
    </xf>
    <xf numFmtId="0" fontId="10" fillId="0" borderId="0" xfId="21" applyFont="1" applyAlignment="1">
      <alignment vertical="center"/>
    </xf>
    <xf numFmtId="0" fontId="56" fillId="0" borderId="18" xfId="24" applyFont="1" applyBorder="1" applyAlignment="1">
      <alignment horizontal="center" vertical="center"/>
    </xf>
    <xf numFmtId="0" fontId="56" fillId="0" borderId="48" xfId="24" applyFont="1" applyBorder="1" applyAlignment="1">
      <alignment horizontal="center" vertical="center"/>
    </xf>
    <xf numFmtId="0" fontId="56" fillId="0" borderId="20" xfId="24" applyFont="1" applyBorder="1" applyAlignment="1">
      <alignment horizontal="center" vertical="center"/>
    </xf>
    <xf numFmtId="0" fontId="56" fillId="0" borderId="95" xfId="24" applyFont="1" applyBorder="1" applyAlignment="1">
      <alignment horizontal="center" vertical="center"/>
    </xf>
    <xf numFmtId="0" fontId="56" fillId="0" borderId="19" xfId="24" applyFont="1" applyBorder="1" applyAlignment="1">
      <alignment horizontal="center" vertical="center"/>
    </xf>
    <xf numFmtId="0" fontId="56" fillId="0" borderId="42" xfId="24" applyFont="1" applyBorder="1" applyAlignment="1">
      <alignment vertical="center"/>
    </xf>
    <xf numFmtId="4" fontId="56" fillId="0" borderId="42" xfId="24" applyNumberFormat="1" applyFont="1" applyBorder="1" applyAlignment="1">
      <alignment vertical="center"/>
    </xf>
    <xf numFmtId="0" fontId="56" fillId="0" borderId="28" xfId="24" applyFont="1" applyBorder="1" applyAlignment="1">
      <alignment horizontal="center" vertical="center"/>
    </xf>
    <xf numFmtId="0" fontId="56" fillId="0" borderId="51" xfId="24" applyFont="1" applyBorder="1" applyAlignment="1">
      <alignment horizontal="center" vertical="center"/>
    </xf>
    <xf numFmtId="0" fontId="56" fillId="0" borderId="30" xfId="24" applyFont="1" applyBorder="1" applyAlignment="1">
      <alignment horizontal="center" vertical="center"/>
    </xf>
    <xf numFmtId="4" fontId="56" fillId="0" borderId="44" xfId="24" applyNumberFormat="1" applyFont="1" applyBorder="1" applyAlignment="1">
      <alignment vertical="center"/>
    </xf>
    <xf numFmtId="0" fontId="56" fillId="0" borderId="98" xfId="24" applyFont="1" applyBorder="1" applyAlignment="1">
      <alignment horizontal="center" vertical="center"/>
    </xf>
    <xf numFmtId="0" fontId="56" fillId="0" borderId="58" xfId="24" applyFont="1" applyBorder="1" applyAlignment="1">
      <alignment horizontal="center" vertical="center"/>
    </xf>
    <xf numFmtId="0" fontId="56" fillId="0" borderId="121" xfId="24" applyFont="1" applyBorder="1" applyAlignment="1">
      <alignment horizontal="center" vertical="center"/>
    </xf>
    <xf numFmtId="0" fontId="56" fillId="0" borderId="99" xfId="24" applyFont="1" applyBorder="1" applyAlignment="1">
      <alignment horizontal="center" vertical="center"/>
    </xf>
    <xf numFmtId="4" fontId="56" fillId="0" borderId="129" xfId="24" applyNumberFormat="1" applyFont="1" applyBorder="1" applyAlignment="1">
      <alignment vertical="center"/>
    </xf>
    <xf numFmtId="4" fontId="2" fillId="0" borderId="0" xfId="21" applyNumberFormat="1" applyAlignment="1">
      <alignment vertical="center"/>
    </xf>
    <xf numFmtId="0" fontId="59" fillId="0" borderId="16" xfId="5" applyFont="1" applyBorder="1" applyAlignment="1">
      <alignment horizontal="center" vertical="center"/>
    </xf>
    <xf numFmtId="0" fontId="59" fillId="0" borderId="66" xfId="5" applyFont="1" applyBorder="1" applyAlignment="1">
      <alignment horizontal="center" vertical="center"/>
    </xf>
    <xf numFmtId="166" fontId="60" fillId="0" borderId="4" xfId="5" applyNumberFormat="1" applyFont="1" applyBorder="1" applyAlignment="1">
      <alignment vertical="center"/>
    </xf>
    <xf numFmtId="0" fontId="61" fillId="0" borderId="29" xfId="5" applyFont="1" applyBorder="1" applyAlignment="1">
      <alignment horizontal="center" vertical="center"/>
    </xf>
    <xf numFmtId="4" fontId="10" fillId="3" borderId="17" xfId="26" applyNumberFormat="1" applyFont="1" applyFill="1" applyBorder="1" applyAlignment="1">
      <alignment horizontal="right" vertical="center"/>
    </xf>
    <xf numFmtId="4" fontId="10" fillId="3" borderId="18" xfId="26" applyNumberFormat="1" applyFont="1" applyFill="1" applyBorder="1" applyAlignment="1">
      <alignment horizontal="right" vertical="center"/>
    </xf>
    <xf numFmtId="4" fontId="10" fillId="3" borderId="28" xfId="26" applyNumberFormat="1" applyFont="1" applyFill="1" applyBorder="1" applyAlignment="1">
      <alignment horizontal="right" vertical="center"/>
    </xf>
    <xf numFmtId="4" fontId="10" fillId="3" borderId="38" xfId="26" applyNumberFormat="1" applyFont="1" applyFill="1" applyBorder="1" applyAlignment="1">
      <alignment horizontal="right" vertical="center"/>
    </xf>
    <xf numFmtId="4" fontId="10" fillId="4" borderId="14" xfId="2" applyNumberFormat="1" applyFont="1" applyFill="1" applyBorder="1"/>
    <xf numFmtId="4" fontId="35" fillId="3" borderId="6" xfId="2" applyNumberFormat="1" applyFont="1" applyFill="1" applyBorder="1" applyAlignment="1">
      <alignment vertical="center"/>
    </xf>
    <xf numFmtId="164" fontId="8" fillId="3" borderId="54" xfId="2" applyNumberFormat="1" applyFont="1" applyFill="1" applyBorder="1" applyAlignment="1">
      <alignment horizontal="right" vertical="center" wrapText="1"/>
    </xf>
    <xf numFmtId="164" fontId="10" fillId="3" borderId="54" xfId="2" applyNumberFormat="1" applyFont="1" applyFill="1" applyBorder="1" applyAlignment="1">
      <alignment horizontal="right"/>
    </xf>
    <xf numFmtId="164" fontId="8" fillId="3" borderId="54" xfId="2" applyNumberFormat="1" applyFont="1" applyFill="1" applyBorder="1" applyAlignment="1">
      <alignment horizontal="right"/>
    </xf>
    <xf numFmtId="4" fontId="24" fillId="3" borderId="49" xfId="20" applyNumberFormat="1" applyFont="1" applyFill="1" applyBorder="1" applyAlignment="1">
      <alignment vertical="center" wrapText="1"/>
    </xf>
    <xf numFmtId="0" fontId="8" fillId="2" borderId="45" xfId="5" applyFont="1" applyFill="1" applyBorder="1" applyAlignment="1">
      <alignment horizontal="center"/>
    </xf>
    <xf numFmtId="4" fontId="61" fillId="2" borderId="4" xfId="5" applyNumberFormat="1" applyFont="1" applyFill="1" applyBorder="1" applyAlignment="1">
      <alignment vertical="center"/>
    </xf>
    <xf numFmtId="4" fontId="10" fillId="3" borderId="14" xfId="12" applyNumberFormat="1" applyFont="1" applyFill="1" applyBorder="1" applyAlignment="1">
      <alignment vertical="center"/>
    </xf>
    <xf numFmtId="0" fontId="10" fillId="0" borderId="58" xfId="13" applyFont="1" applyBorder="1" applyAlignment="1">
      <alignment horizontal="center" vertical="center"/>
    </xf>
    <xf numFmtId="4" fontId="10" fillId="11" borderId="14" xfId="12" applyNumberFormat="1" applyFont="1" applyFill="1" applyBorder="1" applyAlignment="1">
      <alignment vertical="center"/>
    </xf>
    <xf numFmtId="4" fontId="10" fillId="4" borderId="14" xfId="12" applyNumberFormat="1" applyFont="1" applyFill="1" applyBorder="1" applyAlignment="1">
      <alignment vertical="center"/>
    </xf>
    <xf numFmtId="4" fontId="10" fillId="0" borderId="15" xfId="20" applyNumberFormat="1" applyFont="1" applyBorder="1" applyAlignment="1">
      <alignment horizontal="center" vertical="center" wrapText="1"/>
    </xf>
    <xf numFmtId="166" fontId="10" fillId="2" borderId="31" xfId="20" applyNumberFormat="1" applyFont="1" applyFill="1" applyBorder="1" applyAlignment="1">
      <alignment vertical="center" wrapText="1"/>
    </xf>
    <xf numFmtId="166" fontId="10" fillId="2" borderId="21" xfId="20" applyNumberFormat="1" applyFont="1" applyFill="1" applyBorder="1" applyAlignment="1">
      <alignment vertical="center" wrapText="1"/>
    </xf>
    <xf numFmtId="166" fontId="10" fillId="2" borderId="14" xfId="20" applyNumberFormat="1" applyFont="1" applyFill="1" applyBorder="1" applyAlignment="1">
      <alignment vertical="center" wrapText="1"/>
    </xf>
    <xf numFmtId="0" fontId="8" fillId="2" borderId="4" xfId="5" applyFont="1" applyFill="1" applyBorder="1" applyAlignment="1">
      <alignment horizontal="center"/>
    </xf>
    <xf numFmtId="166" fontId="77" fillId="2" borderId="31" xfId="24" applyNumberFormat="1" applyFont="1" applyFill="1" applyBorder="1" applyAlignment="1">
      <alignment vertical="center"/>
    </xf>
    <xf numFmtId="166" fontId="56" fillId="2" borderId="21" xfId="24" applyNumberFormat="1" applyFont="1" applyFill="1" applyBorder="1" applyAlignment="1">
      <alignment vertical="center"/>
    </xf>
    <xf numFmtId="166" fontId="56" fillId="2" borderId="35" xfId="24" applyNumberFormat="1" applyFont="1" applyFill="1" applyBorder="1" applyAlignment="1">
      <alignment vertical="center"/>
    </xf>
    <xf numFmtId="166" fontId="77" fillId="2" borderId="4" xfId="24" applyNumberFormat="1" applyFont="1" applyFill="1" applyBorder="1" applyAlignment="1">
      <alignment vertical="center"/>
    </xf>
    <xf numFmtId="166" fontId="58" fillId="2" borderId="4" xfId="24" applyNumberFormat="1" applyFont="1" applyFill="1" applyBorder="1" applyAlignment="1">
      <alignment vertical="center"/>
    </xf>
    <xf numFmtId="166" fontId="56" fillId="2" borderId="31" xfId="24" applyNumberFormat="1" applyFont="1" applyFill="1" applyBorder="1" applyAlignment="1">
      <alignment vertical="center"/>
    </xf>
    <xf numFmtId="166" fontId="56" fillId="2" borderId="49" xfId="24" applyNumberFormat="1" applyFont="1" applyFill="1" applyBorder="1" applyAlignment="1">
      <alignment vertical="center"/>
    </xf>
    <xf numFmtId="0" fontId="8" fillId="2" borderId="45" xfId="5" applyFont="1" applyFill="1" applyBorder="1" applyAlignment="1">
      <alignment horizontal="center" vertical="center"/>
    </xf>
    <xf numFmtId="4" fontId="61" fillId="2" borderId="9" xfId="5" applyNumberFormat="1" applyFont="1" applyFill="1" applyBorder="1" applyAlignment="1">
      <alignment vertical="center"/>
    </xf>
    <xf numFmtId="4" fontId="61" fillId="2" borderId="31" xfId="5" applyNumberFormat="1" applyFont="1" applyFill="1" applyBorder="1" applyAlignment="1">
      <alignment vertical="center"/>
    </xf>
    <xf numFmtId="0" fontId="8" fillId="0" borderId="0" xfId="31" applyFont="1" applyAlignment="1">
      <alignment vertical="center" wrapText="1"/>
    </xf>
    <xf numFmtId="4" fontId="10" fillId="3" borderId="49" xfId="12" applyNumberFormat="1" applyFont="1" applyFill="1" applyBorder="1"/>
    <xf numFmtId="0" fontId="10" fillId="0" borderId="58" xfId="13" applyFont="1" applyBorder="1" applyAlignment="1">
      <alignment horizontal="center"/>
    </xf>
    <xf numFmtId="0" fontId="10" fillId="0" borderId="121" xfId="12" applyFont="1" applyBorder="1"/>
    <xf numFmtId="4" fontId="10" fillId="11" borderId="49" xfId="12" applyNumberFormat="1" applyFont="1" applyFill="1" applyBorder="1"/>
    <xf numFmtId="0" fontId="10" fillId="0" borderId="47" xfId="13" applyFont="1" applyBorder="1" applyAlignment="1">
      <alignment horizontal="center" vertical="center"/>
    </xf>
    <xf numFmtId="4" fontId="10" fillId="0" borderId="14" xfId="2" applyNumberFormat="1" applyFont="1" applyBorder="1" applyAlignment="1">
      <alignment horizontal="center" vertical="center" wrapText="1"/>
    </xf>
    <xf numFmtId="4" fontId="35" fillId="0" borderId="97" xfId="2" applyNumberFormat="1" applyFont="1" applyBorder="1" applyAlignment="1">
      <alignment vertical="center" wrapText="1"/>
    </xf>
    <xf numFmtId="4" fontId="10" fillId="0" borderId="99" xfId="2" applyNumberFormat="1" applyFont="1" applyBorder="1" applyAlignment="1">
      <alignment vertical="center" wrapText="1"/>
    </xf>
    <xf numFmtId="0" fontId="10" fillId="0" borderId="151" xfId="2" applyFont="1" applyBorder="1" applyAlignment="1">
      <alignment horizontal="center" vertical="center" wrapText="1"/>
    </xf>
    <xf numFmtId="0" fontId="10" fillId="0" borderId="136" xfId="2" applyFont="1" applyBorder="1" applyAlignment="1">
      <alignment horizontal="center" vertical="center" wrapText="1"/>
    </xf>
    <xf numFmtId="0" fontId="10" fillId="0" borderId="12" xfId="2" applyFont="1" applyBorder="1" applyAlignment="1">
      <alignment horizontal="left" vertical="center" wrapText="1"/>
    </xf>
    <xf numFmtId="0" fontId="39" fillId="0" borderId="36" xfId="20" applyFont="1" applyBorder="1" applyAlignment="1">
      <alignment horizontal="center" vertical="center"/>
    </xf>
    <xf numFmtId="4" fontId="10" fillId="3" borderId="49" xfId="2" applyNumberFormat="1" applyFont="1" applyFill="1" applyBorder="1" applyAlignment="1">
      <alignment vertical="center"/>
    </xf>
    <xf numFmtId="4" fontId="10" fillId="0" borderId="102" xfId="2" applyNumberFormat="1" applyFont="1" applyBorder="1" applyAlignment="1">
      <alignment horizontal="center" vertical="center"/>
    </xf>
    <xf numFmtId="49" fontId="10" fillId="0" borderId="29" xfId="19" applyNumberFormat="1" applyFont="1" applyBorder="1" applyAlignment="1">
      <alignment horizontal="center" vertical="center"/>
    </xf>
    <xf numFmtId="0" fontId="10" fillId="0" borderId="97" xfId="2" applyFont="1" applyBorder="1" applyAlignment="1">
      <alignment vertical="top" wrapText="1"/>
    </xf>
    <xf numFmtId="49" fontId="10" fillId="0" borderId="57" xfId="19" applyNumberFormat="1" applyFont="1" applyBorder="1" applyAlignment="1">
      <alignment horizontal="center" vertical="center"/>
    </xf>
    <xf numFmtId="0" fontId="10" fillId="0" borderId="99" xfId="2" applyFont="1" applyBorder="1" applyAlignment="1">
      <alignment vertical="top" wrapText="1"/>
    </xf>
    <xf numFmtId="4" fontId="61" fillId="3" borderId="31" xfId="5" applyNumberFormat="1" applyFont="1" applyFill="1" applyBorder="1" applyAlignment="1">
      <alignment vertical="center"/>
    </xf>
    <xf numFmtId="4" fontId="61" fillId="9" borderId="31" xfId="5" applyNumberFormat="1" applyFont="1" applyFill="1" applyBorder="1" applyAlignment="1">
      <alignment vertical="center"/>
    </xf>
    <xf numFmtId="4" fontId="61" fillId="3" borderId="49" xfId="5" applyNumberFormat="1" applyFont="1" applyFill="1" applyBorder="1" applyAlignment="1">
      <alignment vertical="center"/>
    </xf>
    <xf numFmtId="0" fontId="61" fillId="0" borderId="101" xfId="5" applyFont="1" applyBorder="1" applyAlignment="1">
      <alignment horizontal="center" vertical="center"/>
    </xf>
    <xf numFmtId="0" fontId="56" fillId="0" borderId="57" xfId="5" applyFont="1" applyBorder="1" applyAlignment="1">
      <alignment horizontal="center" vertical="center"/>
    </xf>
    <xf numFmtId="4" fontId="61" fillId="2" borderId="49" xfId="5" applyNumberFormat="1" applyFont="1" applyFill="1" applyBorder="1" applyAlignment="1">
      <alignment vertical="center"/>
    </xf>
    <xf numFmtId="0" fontId="10" fillId="0" borderId="54" xfId="2" applyFont="1" applyBorder="1" applyAlignment="1">
      <alignment horizontal="center" vertical="center"/>
    </xf>
    <xf numFmtId="4" fontId="10" fillId="4" borderId="21" xfId="20" applyNumberFormat="1" applyFont="1" applyFill="1" applyBorder="1" applyAlignment="1">
      <alignment horizontal="right" vertical="center"/>
    </xf>
    <xf numFmtId="4" fontId="10" fillId="0" borderId="20" xfId="20" applyNumberFormat="1" applyFont="1" applyBorder="1" applyAlignment="1">
      <alignment vertical="center" wrapText="1"/>
    </xf>
    <xf numFmtId="4" fontId="10" fillId="0" borderId="95" xfId="2" applyNumberFormat="1" applyFont="1" applyBorder="1" applyAlignment="1">
      <alignment horizontal="right" vertical="center" wrapText="1"/>
    </xf>
    <xf numFmtId="4" fontId="10" fillId="0" borderId="12" xfId="20" applyNumberFormat="1" applyFont="1" applyBorder="1" applyAlignment="1">
      <alignment vertical="center" wrapText="1"/>
    </xf>
    <xf numFmtId="4" fontId="10" fillId="0" borderId="91" xfId="2" applyNumberFormat="1" applyFont="1" applyBorder="1" applyAlignment="1">
      <alignment horizontal="right" vertical="center" wrapText="1"/>
    </xf>
    <xf numFmtId="0" fontId="10" fillId="0" borderId="44" xfId="13" applyFont="1" applyBorder="1" applyAlignment="1">
      <alignment horizontal="center" vertical="center"/>
    </xf>
    <xf numFmtId="0" fontId="10" fillId="0" borderId="47" xfId="2" applyFont="1" applyBorder="1" applyAlignment="1">
      <alignment horizontal="center" vertical="center"/>
    </xf>
    <xf numFmtId="49" fontId="10" fillId="10" borderId="20" xfId="19" applyNumberFormat="1" applyFont="1" applyFill="1" applyBorder="1" applyAlignment="1">
      <alignment horizontal="center" vertical="center" wrapText="1"/>
    </xf>
    <xf numFmtId="4" fontId="10" fillId="10" borderId="32" xfId="20" applyNumberFormat="1" applyFont="1" applyFill="1" applyBorder="1" applyAlignment="1">
      <alignment horizontal="center" vertical="center" wrapText="1"/>
    </xf>
    <xf numFmtId="4" fontId="24" fillId="10" borderId="21" xfId="13" applyNumberFormat="1" applyFont="1" applyFill="1" applyBorder="1" applyAlignment="1">
      <alignment horizontal="center" vertical="center"/>
    </xf>
    <xf numFmtId="0" fontId="45" fillId="0" borderId="28" xfId="13" applyFont="1" applyBorder="1" applyAlignment="1">
      <alignment horizontal="center" vertical="center"/>
    </xf>
    <xf numFmtId="4" fontId="45" fillId="3" borderId="21" xfId="20" applyNumberFormat="1" applyFont="1" applyFill="1" applyBorder="1" applyAlignment="1">
      <alignment vertical="center"/>
    </xf>
    <xf numFmtId="0" fontId="45" fillId="0" borderId="19" xfId="13" applyFont="1" applyBorder="1" applyAlignment="1">
      <alignment horizontal="center" vertical="center"/>
    </xf>
    <xf numFmtId="4" fontId="8" fillId="4" borderId="21" xfId="20" applyNumberFormat="1" applyFont="1" applyFill="1" applyBorder="1" applyAlignment="1">
      <alignment vertical="center"/>
    </xf>
    <xf numFmtId="4" fontId="10" fillId="3" borderId="14" xfId="13" applyNumberFormat="1" applyFont="1" applyFill="1" applyBorder="1" applyAlignment="1">
      <alignment vertical="center"/>
    </xf>
    <xf numFmtId="0" fontId="10" fillId="0" borderId="11" xfId="12" applyFont="1" applyBorder="1" applyAlignment="1">
      <alignment horizontal="center" vertical="center"/>
    </xf>
    <xf numFmtId="4" fontId="10" fillId="11" borderId="14" xfId="13" applyNumberFormat="1" applyFont="1" applyFill="1" applyBorder="1" applyAlignment="1">
      <alignment vertical="center"/>
    </xf>
    <xf numFmtId="4" fontId="10" fillId="4" borderId="14" xfId="13" applyNumberFormat="1" applyFont="1" applyFill="1" applyBorder="1" applyAlignment="1">
      <alignment vertical="center"/>
    </xf>
    <xf numFmtId="4" fontId="10" fillId="10" borderId="14" xfId="20" applyNumberFormat="1" applyFont="1" applyFill="1" applyBorder="1" applyAlignment="1">
      <alignment horizontal="center" vertical="center" wrapText="1"/>
    </xf>
    <xf numFmtId="4" fontId="27" fillId="11" borderId="31" xfId="20" applyNumberFormat="1" applyFont="1" applyFill="1" applyBorder="1"/>
    <xf numFmtId="0" fontId="10" fillId="0" borderId="54" xfId="12" applyFont="1" applyBorder="1" applyAlignment="1">
      <alignment horizontal="center" vertical="center"/>
    </xf>
    <xf numFmtId="4" fontId="10" fillId="10" borderId="21" xfId="20" applyNumberFormat="1" applyFont="1" applyFill="1" applyBorder="1" applyAlignment="1">
      <alignment horizontal="center" vertical="center" wrapText="1"/>
    </xf>
    <xf numFmtId="4" fontId="10" fillId="3" borderId="21" xfId="30" applyNumberFormat="1" applyFont="1" applyFill="1" applyBorder="1" applyAlignment="1">
      <alignment horizontal="right" vertical="center"/>
    </xf>
    <xf numFmtId="0" fontId="10" fillId="0" borderId="18" xfId="4" applyFont="1" applyBorder="1" applyAlignment="1">
      <alignment horizontal="center" vertical="center"/>
    </xf>
    <xf numFmtId="49" fontId="10" fillId="0" borderId="19" xfId="4" applyNumberFormat="1" applyFont="1" applyBorder="1" applyAlignment="1">
      <alignment horizontal="center" vertical="center"/>
    </xf>
    <xf numFmtId="0" fontId="10" fillId="0" borderId="20" xfId="30" applyFont="1" applyBorder="1" applyAlignment="1">
      <alignment horizontal="left" vertical="center" wrapText="1"/>
    </xf>
    <xf numFmtId="4" fontId="10" fillId="11" borderId="21" xfId="30" applyNumberFormat="1" applyFont="1" applyFill="1" applyBorder="1" applyAlignment="1">
      <alignment horizontal="right" vertical="center"/>
    </xf>
    <xf numFmtId="4" fontId="10" fillId="4" borderId="21" xfId="30" applyNumberFormat="1" applyFont="1" applyFill="1" applyBorder="1" applyAlignment="1">
      <alignment horizontal="right" vertical="center"/>
    </xf>
    <xf numFmtId="4" fontId="10" fillId="0" borderId="95" xfId="30" applyNumberFormat="1" applyFont="1" applyBorder="1" applyAlignment="1">
      <alignment horizontal="center" vertical="center"/>
    </xf>
    <xf numFmtId="4" fontId="27" fillId="3" borderId="21" xfId="30" applyNumberFormat="1" applyFont="1" applyFill="1" applyBorder="1" applyAlignment="1">
      <alignment horizontal="right" vertical="center"/>
    </xf>
    <xf numFmtId="0" fontId="27" fillId="0" borderId="18" xfId="4" applyFont="1" applyBorder="1" applyAlignment="1">
      <alignment horizontal="center" vertical="center"/>
    </xf>
    <xf numFmtId="49" fontId="27" fillId="0" borderId="19" xfId="4" applyNumberFormat="1" applyFont="1" applyBorder="1" applyAlignment="1">
      <alignment horizontal="center" vertical="center"/>
    </xf>
    <xf numFmtId="0" fontId="27" fillId="0" borderId="20" xfId="30" applyFont="1" applyBorder="1" applyAlignment="1">
      <alignment horizontal="left" vertical="center" wrapText="1"/>
    </xf>
    <xf numFmtId="4" fontId="27" fillId="11" borderId="21" xfId="30" applyNumberFormat="1" applyFont="1" applyFill="1" applyBorder="1" applyAlignment="1">
      <alignment horizontal="right" vertical="center"/>
    </xf>
    <xf numFmtId="4" fontId="8" fillId="4" borderId="21" xfId="30" applyNumberFormat="1" applyFont="1" applyFill="1" applyBorder="1" applyAlignment="1">
      <alignment horizontal="right" vertical="center"/>
    </xf>
    <xf numFmtId="4" fontId="8" fillId="0" borderId="95" xfId="30" applyNumberFormat="1" applyFont="1" applyBorder="1" applyAlignment="1">
      <alignment horizontal="center" vertical="center"/>
    </xf>
    <xf numFmtId="0" fontId="10" fillId="0" borderId="53" xfId="20" applyFont="1" applyBorder="1" applyAlignment="1">
      <alignment horizontal="center"/>
    </xf>
    <xf numFmtId="49" fontId="10" fillId="0" borderId="24" xfId="20" applyNumberFormat="1" applyFont="1" applyBorder="1" applyAlignment="1">
      <alignment horizontal="center"/>
    </xf>
    <xf numFmtId="0" fontId="10" fillId="0" borderId="24" xfId="2" applyFont="1" applyBorder="1" applyAlignment="1">
      <alignment horizontal="left" vertical="center"/>
    </xf>
    <xf numFmtId="0" fontId="10" fillId="0" borderId="21" xfId="20" applyFont="1" applyBorder="1" applyAlignment="1">
      <alignment horizontal="center"/>
    </xf>
    <xf numFmtId="0" fontId="10" fillId="0" borderId="7" xfId="2" applyFont="1" applyBorder="1" applyAlignment="1">
      <alignment horizontal="left" vertical="center"/>
    </xf>
    <xf numFmtId="0" fontId="10" fillId="0" borderId="121" xfId="20" applyFont="1" applyBorder="1"/>
    <xf numFmtId="4" fontId="10" fillId="11" borderId="49" xfId="20" applyNumberFormat="1" applyFont="1" applyFill="1" applyBorder="1"/>
    <xf numFmtId="4" fontId="27" fillId="3" borderId="21" xfId="20" applyNumberFormat="1" applyFont="1" applyFill="1" applyBorder="1" applyAlignment="1">
      <alignment vertical="center" wrapText="1"/>
    </xf>
    <xf numFmtId="0" fontId="27" fillId="0" borderId="18" xfId="2" applyFont="1" applyBorder="1" applyAlignment="1">
      <alignment horizontal="center"/>
    </xf>
    <xf numFmtId="49" fontId="27" fillId="0" borderId="19" xfId="2" applyNumberFormat="1" applyFont="1" applyBorder="1" applyAlignment="1">
      <alignment horizontal="center"/>
    </xf>
    <xf numFmtId="0" fontId="27" fillId="0" borderId="95" xfId="2" applyFont="1" applyBorder="1"/>
    <xf numFmtId="4" fontId="27" fillId="11" borderId="21" xfId="20" applyNumberFormat="1" applyFont="1" applyFill="1" applyBorder="1" applyAlignment="1">
      <alignment vertical="center" wrapText="1"/>
    </xf>
    <xf numFmtId="4" fontId="27" fillId="4" borderId="21" xfId="20" applyNumberFormat="1" applyFont="1" applyFill="1" applyBorder="1" applyAlignment="1">
      <alignment vertical="center" wrapText="1"/>
    </xf>
    <xf numFmtId="4" fontId="27" fillId="0" borderId="95" xfId="20" applyNumberFormat="1" applyFont="1" applyBorder="1" applyAlignment="1">
      <alignment horizontal="center" vertical="center" wrapText="1"/>
    </xf>
    <xf numFmtId="0" fontId="10" fillId="0" borderId="101" xfId="2" applyFont="1" applyBorder="1" applyAlignment="1">
      <alignment horizontal="center"/>
    </xf>
    <xf numFmtId="4" fontId="10" fillId="11" borderId="57" xfId="9" applyNumberFormat="1" applyFont="1" applyFill="1" applyBorder="1" applyAlignment="1">
      <alignment vertical="center" wrapText="1"/>
    </xf>
    <xf numFmtId="4" fontId="33" fillId="0" borderId="66" xfId="2" applyNumberFormat="1" applyFont="1" applyBorder="1" applyAlignment="1">
      <alignment vertical="center" wrapText="1"/>
    </xf>
    <xf numFmtId="49" fontId="10" fillId="10" borderId="57" xfId="14" applyNumberFormat="1" applyFont="1" applyFill="1" applyBorder="1" applyAlignment="1">
      <alignment horizontal="center" vertical="center"/>
    </xf>
    <xf numFmtId="0" fontId="10" fillId="0" borderId="102" xfId="21" applyFont="1" applyBorder="1" applyAlignment="1">
      <alignment horizontal="left" vertical="center" wrapText="1"/>
    </xf>
    <xf numFmtId="4" fontId="10" fillId="4" borderId="49" xfId="13" applyNumberFormat="1" applyFont="1" applyFill="1" applyBorder="1"/>
    <xf numFmtId="4" fontId="26" fillId="0" borderId="0" xfId="2" applyNumberFormat="1" applyFont="1" applyAlignment="1">
      <alignment vertical="center"/>
    </xf>
    <xf numFmtId="4" fontId="35" fillId="0" borderId="0" xfId="2" applyNumberFormat="1" applyFont="1" applyAlignment="1">
      <alignment vertical="center"/>
    </xf>
    <xf numFmtId="49" fontId="35" fillId="0" borderId="0" xfId="2" applyNumberFormat="1" applyFont="1" applyAlignment="1">
      <alignment horizontal="center" vertical="center"/>
    </xf>
    <xf numFmtId="0" fontId="35" fillId="0" borderId="0" xfId="2" applyFont="1" applyAlignment="1">
      <alignment vertical="center"/>
    </xf>
    <xf numFmtId="49" fontId="10" fillId="0" borderId="71" xfId="12" applyNumberFormat="1" applyFont="1" applyBorder="1" applyAlignment="1">
      <alignment horizontal="center" vertical="center"/>
    </xf>
    <xf numFmtId="0" fontId="10" fillId="0" borderId="72" xfId="12" applyFont="1" applyBorder="1" applyAlignment="1">
      <alignment vertical="center"/>
    </xf>
    <xf numFmtId="4" fontId="10" fillId="3" borderId="86" xfId="20" applyNumberFormat="1" applyFont="1" applyFill="1" applyBorder="1" applyAlignment="1">
      <alignment vertical="center"/>
    </xf>
    <xf numFmtId="0" fontId="10" fillId="0" borderId="2" xfId="5" applyFont="1" applyBorder="1" applyAlignment="1">
      <alignment horizontal="center"/>
    </xf>
    <xf numFmtId="49" fontId="10" fillId="0" borderId="54" xfId="12" applyNumberFormat="1" applyFont="1" applyBorder="1" applyAlignment="1">
      <alignment horizontal="center" vertical="center"/>
    </xf>
    <xf numFmtId="49" fontId="10" fillId="0" borderId="101" xfId="12" applyNumberFormat="1" applyFont="1" applyBorder="1" applyAlignment="1">
      <alignment horizontal="center"/>
    </xf>
    <xf numFmtId="0" fontId="10" fillId="0" borderId="99" xfId="12" applyFont="1" applyBorder="1"/>
    <xf numFmtId="0" fontId="10" fillId="0" borderId="52" xfId="20" applyFont="1" applyBorder="1" applyAlignment="1">
      <alignment horizontal="center" vertical="center" wrapText="1"/>
    </xf>
    <xf numFmtId="4" fontId="61" fillId="3" borderId="14" xfId="1" applyNumberFormat="1" applyFont="1" applyFill="1" applyBorder="1" applyAlignment="1">
      <alignment vertical="center"/>
    </xf>
    <xf numFmtId="0" fontId="56" fillId="0" borderId="13" xfId="5" applyFont="1" applyBorder="1" applyAlignment="1">
      <alignment horizontal="center"/>
    </xf>
    <xf numFmtId="0" fontId="10" fillId="0" borderId="91" xfId="5" applyFont="1" applyBorder="1" applyAlignment="1">
      <alignment horizontal="center"/>
    </xf>
    <xf numFmtId="0" fontId="61" fillId="0" borderId="54" xfId="5" applyFont="1" applyBorder="1" applyAlignment="1">
      <alignment horizontal="center"/>
    </xf>
    <xf numFmtId="0" fontId="61" fillId="0" borderId="19" xfId="5" applyFont="1" applyBorder="1" applyAlignment="1">
      <alignment horizontal="center"/>
    </xf>
    <xf numFmtId="0" fontId="10" fillId="0" borderId="19" xfId="9" applyFont="1" applyBorder="1" applyAlignment="1">
      <alignment vertical="center" wrapText="1"/>
    </xf>
    <xf numFmtId="0" fontId="10" fillId="0" borderId="19" xfId="9" applyFont="1" applyBorder="1" applyAlignment="1">
      <alignment horizontal="left" vertical="center" wrapText="1"/>
    </xf>
    <xf numFmtId="0" fontId="10" fillId="0" borderId="47" xfId="20" applyFont="1" applyBorder="1" applyAlignment="1">
      <alignment horizontal="center" vertical="center"/>
    </xf>
    <xf numFmtId="0" fontId="10" fillId="0" borderId="12" xfId="20" applyFont="1" applyBorder="1" applyAlignment="1">
      <alignment vertical="center" wrapText="1"/>
    </xf>
    <xf numFmtId="0" fontId="10" fillId="0" borderId="102" xfId="20" applyFont="1" applyBorder="1" applyAlignment="1">
      <alignment horizontal="center"/>
    </xf>
    <xf numFmtId="4" fontId="24" fillId="3" borderId="14" xfId="2" applyNumberFormat="1" applyFont="1" applyFill="1" applyBorder="1" applyAlignment="1">
      <alignment horizontal="right" vertical="center" wrapText="1"/>
    </xf>
    <xf numFmtId="49" fontId="10" fillId="0" borderId="57" xfId="11" applyNumberFormat="1" applyFont="1" applyBorder="1" applyAlignment="1">
      <alignment horizontal="center" vertical="center"/>
    </xf>
    <xf numFmtId="0" fontId="10" fillId="10" borderId="91" xfId="21" applyFont="1" applyFill="1" applyBorder="1" applyAlignment="1">
      <alignment vertical="center" wrapText="1"/>
    </xf>
    <xf numFmtId="0" fontId="24" fillId="4" borderId="14" xfId="20" applyFont="1" applyFill="1" applyBorder="1" applyAlignment="1">
      <alignment vertical="center"/>
    </xf>
    <xf numFmtId="0" fontId="24" fillId="0" borderId="15" xfId="20" applyFont="1" applyBorder="1" applyAlignment="1">
      <alignment vertical="center"/>
    </xf>
    <xf numFmtId="0" fontId="10" fillId="0" borderId="121" xfId="2" applyFont="1" applyBorder="1" applyAlignment="1">
      <alignment vertical="center"/>
    </xf>
    <xf numFmtId="4" fontId="10" fillId="4" borderId="102" xfId="20" applyNumberFormat="1" applyFont="1" applyFill="1" applyBorder="1" applyAlignment="1">
      <alignment vertical="center"/>
    </xf>
    <xf numFmtId="49" fontId="10" fillId="0" borderId="0" xfId="21" applyNumberFormat="1" applyFont="1" applyAlignment="1">
      <alignment horizontal="center" vertical="center"/>
    </xf>
    <xf numFmtId="4" fontId="10" fillId="0" borderId="26" xfId="20" applyNumberFormat="1" applyFont="1" applyBorder="1" applyAlignment="1">
      <alignment horizontal="center" vertical="center" wrapText="1"/>
    </xf>
    <xf numFmtId="4" fontId="27" fillId="0" borderId="18" xfId="7" applyNumberFormat="1" applyFont="1" applyBorder="1" applyAlignment="1">
      <alignment horizontal="center" vertical="center"/>
    </xf>
    <xf numFmtId="0" fontId="10" fillId="0" borderId="38" xfId="7" applyFont="1" applyBorder="1" applyAlignment="1">
      <alignment horizontal="center" vertical="center"/>
    </xf>
    <xf numFmtId="49" fontId="10" fillId="0" borderId="13" xfId="7" applyNumberFormat="1" applyFont="1" applyBorder="1" applyAlignment="1">
      <alignment horizontal="center"/>
    </xf>
    <xf numFmtId="0" fontId="10" fillId="0" borderId="14" xfId="7" applyFont="1" applyBorder="1" applyAlignment="1">
      <alignment horizontal="center"/>
    </xf>
    <xf numFmtId="4" fontId="35" fillId="4" borderId="74" xfId="7" applyNumberFormat="1" applyFont="1" applyFill="1" applyBorder="1" applyAlignment="1">
      <alignment vertical="center"/>
    </xf>
    <xf numFmtId="4" fontId="10" fillId="4" borderId="54" xfId="7" applyNumberFormat="1" applyFont="1" applyFill="1" applyBorder="1" applyAlignment="1">
      <alignment vertical="center"/>
    </xf>
    <xf numFmtId="4" fontId="10" fillId="4" borderId="52" xfId="7" applyNumberFormat="1" applyFont="1" applyFill="1" applyBorder="1" applyAlignment="1">
      <alignment vertical="center"/>
    </xf>
    <xf numFmtId="4" fontId="10" fillId="0" borderId="137" xfId="2" applyNumberFormat="1" applyFont="1" applyBorder="1" applyAlignment="1">
      <alignment horizontal="center" vertical="center" wrapText="1"/>
    </xf>
    <xf numFmtId="49" fontId="10" fillId="0" borderId="31" xfId="7" applyNumberFormat="1" applyFont="1" applyBorder="1" applyAlignment="1">
      <alignment horizontal="left" vertical="center" wrapText="1"/>
    </xf>
    <xf numFmtId="49" fontId="10" fillId="0" borderId="21" xfId="7" applyNumberFormat="1" applyFont="1" applyBorder="1" applyAlignment="1">
      <alignment horizontal="left" vertical="center" wrapText="1"/>
    </xf>
    <xf numFmtId="0" fontId="10" fillId="0" borderId="31" xfId="7" applyFont="1" applyBorder="1" applyAlignment="1">
      <alignment vertical="center" wrapText="1"/>
    </xf>
    <xf numFmtId="0" fontId="10" fillId="0" borderId="26" xfId="7" applyFont="1" applyBorder="1" applyAlignment="1">
      <alignment vertical="center" wrapText="1"/>
    </xf>
    <xf numFmtId="4" fontId="28" fillId="3" borderId="26" xfId="2" applyNumberFormat="1" applyFont="1" applyFill="1" applyBorder="1" applyAlignment="1">
      <alignment horizontal="right" vertical="center" wrapText="1"/>
    </xf>
    <xf numFmtId="0" fontId="28" fillId="0" borderId="19" xfId="9" applyFont="1" applyBorder="1" applyAlignment="1">
      <alignment vertical="center" wrapText="1"/>
    </xf>
    <xf numFmtId="0" fontId="24" fillId="0" borderId="19" xfId="9" applyFont="1" applyBorder="1" applyAlignment="1">
      <alignment vertical="center" wrapText="1"/>
    </xf>
    <xf numFmtId="49" fontId="10" fillId="0" borderId="44" xfId="2" applyNumberFormat="1" applyFont="1" applyBorder="1" applyAlignment="1">
      <alignment horizontal="center" vertical="center" wrapText="1"/>
    </xf>
    <xf numFmtId="4" fontId="24" fillId="11" borderId="49" xfId="2" applyNumberFormat="1" applyFont="1" applyFill="1" applyBorder="1" applyAlignment="1">
      <alignment horizontal="right" vertical="center" wrapText="1"/>
    </xf>
    <xf numFmtId="4" fontId="28" fillId="11" borderId="26" xfId="2" applyNumberFormat="1" applyFont="1" applyFill="1" applyBorder="1" applyAlignment="1">
      <alignment horizontal="right" vertical="center" wrapText="1"/>
    </xf>
    <xf numFmtId="0" fontId="24" fillId="0" borderId="57" xfId="9" applyFont="1" applyBorder="1" applyAlignment="1">
      <alignment vertical="center" wrapText="1"/>
    </xf>
    <xf numFmtId="0" fontId="35" fillId="0" borderId="28" xfId="7" applyFont="1" applyBorder="1" applyAlignment="1">
      <alignment horizontal="center" vertical="center" wrapText="1"/>
    </xf>
    <xf numFmtId="0" fontId="24" fillId="0" borderId="0" xfId="9" applyFont="1" applyAlignment="1">
      <alignment vertical="center" wrapText="1"/>
    </xf>
    <xf numFmtId="4" fontId="10" fillId="3" borderId="35" xfId="12" applyNumberFormat="1" applyFont="1" applyFill="1" applyBorder="1"/>
    <xf numFmtId="0" fontId="10" fillId="0" borderId="124" xfId="20" applyFont="1" applyBorder="1" applyAlignment="1">
      <alignment vertical="center"/>
    </xf>
    <xf numFmtId="166" fontId="77" fillId="0" borderId="31" xfId="24" applyNumberFormat="1" applyFont="1" applyBorder="1" applyAlignment="1">
      <alignment vertical="center"/>
    </xf>
    <xf numFmtId="166" fontId="56" fillId="3" borderId="35" xfId="24" applyNumberFormat="1" applyFont="1" applyFill="1" applyBorder="1" applyAlignment="1">
      <alignment vertical="center"/>
    </xf>
    <xf numFmtId="166" fontId="77" fillId="0" borderId="4" xfId="24" applyNumberFormat="1" applyFont="1" applyBorder="1" applyAlignment="1">
      <alignment horizontal="right" vertical="center"/>
    </xf>
    <xf numFmtId="166" fontId="56" fillId="3" borderId="31" xfId="24" applyNumberFormat="1" applyFont="1" applyFill="1" applyBorder="1" applyAlignment="1">
      <alignment vertical="center"/>
    </xf>
    <xf numFmtId="166" fontId="56" fillId="3" borderId="21" xfId="24" applyNumberFormat="1" applyFont="1" applyFill="1" applyBorder="1" applyAlignment="1">
      <alignment vertical="center"/>
    </xf>
    <xf numFmtId="166" fontId="56" fillId="3" borderId="49" xfId="24" applyNumberFormat="1" applyFont="1" applyFill="1" applyBorder="1" applyAlignment="1">
      <alignment vertical="center"/>
    </xf>
    <xf numFmtId="0" fontId="8" fillId="0" borderId="38" xfId="7" applyFont="1" applyBorder="1" applyAlignment="1">
      <alignment horizontal="center" vertical="center" wrapText="1"/>
    </xf>
    <xf numFmtId="0" fontId="10" fillId="0" borderId="25" xfId="26" applyFont="1" applyBorder="1" applyAlignment="1">
      <alignment vertical="center" wrapText="1"/>
    </xf>
    <xf numFmtId="4" fontId="10" fillId="3" borderId="14" xfId="7" applyNumberFormat="1" applyFont="1" applyFill="1" applyBorder="1" applyAlignment="1">
      <alignment vertical="center" wrapText="1"/>
    </xf>
    <xf numFmtId="0" fontId="10" fillId="0" borderId="13" xfId="7" applyFont="1" applyBorder="1" applyAlignment="1">
      <alignment horizontal="center" vertical="center" wrapText="1"/>
    </xf>
    <xf numFmtId="0" fontId="10" fillId="0" borderId="28" xfId="7" applyFont="1" applyBorder="1" applyAlignment="1">
      <alignment horizontal="center" vertical="center"/>
    </xf>
    <xf numFmtId="0" fontId="45" fillId="10" borderId="42" xfId="12" applyFont="1" applyFill="1" applyBorder="1" applyAlignment="1">
      <alignment vertical="center" wrapText="1"/>
    </xf>
    <xf numFmtId="0" fontId="10" fillId="0" borderId="98" xfId="7" applyFont="1" applyBorder="1" applyAlignment="1">
      <alignment horizontal="center" vertical="center"/>
    </xf>
    <xf numFmtId="4" fontId="35" fillId="3" borderId="35" xfId="12" applyNumberFormat="1" applyFont="1" applyFill="1" applyBorder="1" applyAlignment="1">
      <alignment vertical="center"/>
    </xf>
    <xf numFmtId="0" fontId="35" fillId="0" borderId="37" xfId="13" applyFont="1" applyBorder="1" applyAlignment="1">
      <alignment horizontal="center" vertical="center"/>
    </xf>
    <xf numFmtId="49" fontId="35" fillId="0" borderId="34" xfId="12" applyNumberFormat="1" applyFont="1" applyBorder="1" applyAlignment="1">
      <alignment horizontal="center" vertical="center"/>
    </xf>
    <xf numFmtId="0" fontId="35" fillId="0" borderId="33" xfId="12" applyFont="1" applyBorder="1" applyAlignment="1">
      <alignment wrapText="1"/>
    </xf>
    <xf numFmtId="4" fontId="35" fillId="11" borderId="35" xfId="12" applyNumberFormat="1" applyFont="1" applyFill="1" applyBorder="1" applyAlignment="1">
      <alignment vertical="center"/>
    </xf>
    <xf numFmtId="4" fontId="35" fillId="4" borderId="35" xfId="12" applyNumberFormat="1" applyFont="1" applyFill="1" applyBorder="1" applyAlignment="1">
      <alignment vertical="center"/>
    </xf>
    <xf numFmtId="4" fontId="44" fillId="3" borderId="4" xfId="12" applyNumberFormat="1" applyFont="1" applyFill="1" applyBorder="1" applyAlignment="1">
      <alignment vertical="center"/>
    </xf>
    <xf numFmtId="0" fontId="44" fillId="0" borderId="16" xfId="13" applyFont="1" applyBorder="1" applyAlignment="1">
      <alignment horizontal="center"/>
    </xf>
    <xf numFmtId="49" fontId="44" fillId="0" borderId="39" xfId="12" applyNumberFormat="1" applyFont="1" applyBorder="1" applyAlignment="1">
      <alignment horizontal="center"/>
    </xf>
    <xf numFmtId="0" fontId="44" fillId="0" borderId="2" xfId="12" applyFont="1" applyBorder="1" applyAlignment="1">
      <alignment wrapText="1"/>
    </xf>
    <xf numFmtId="4" fontId="44" fillId="11" borderId="4" xfId="12" applyNumberFormat="1" applyFont="1" applyFill="1" applyBorder="1" applyAlignment="1">
      <alignment vertical="center"/>
    </xf>
    <xf numFmtId="4" fontId="44" fillId="4" borderId="4" xfId="12" applyNumberFormat="1" applyFont="1" applyFill="1" applyBorder="1" applyAlignment="1">
      <alignment vertical="center"/>
    </xf>
    <xf numFmtId="4" fontId="10" fillId="0" borderId="4" xfId="12" applyNumberFormat="1" applyFont="1" applyBorder="1" applyAlignment="1">
      <alignment horizontal="center"/>
    </xf>
    <xf numFmtId="4" fontId="10" fillId="3" borderId="54" xfId="2" applyNumberFormat="1" applyFont="1" applyFill="1" applyBorder="1" applyAlignment="1">
      <alignment vertical="center" wrapText="1"/>
    </xf>
    <xf numFmtId="4" fontId="10" fillId="3" borderId="54" xfId="2" applyNumberFormat="1" applyFont="1" applyFill="1" applyBorder="1" applyAlignment="1">
      <alignment horizontal="right" vertical="center"/>
    </xf>
    <xf numFmtId="49" fontId="10" fillId="0" borderId="20" xfId="20" applyNumberFormat="1" applyFont="1" applyBorder="1" applyAlignment="1">
      <alignment horizontal="center" vertical="center"/>
    </xf>
    <xf numFmtId="4" fontId="10" fillId="11" borderId="54" xfId="2" applyNumberFormat="1" applyFont="1" applyFill="1" applyBorder="1" applyAlignment="1">
      <alignment horizontal="right" vertical="center"/>
    </xf>
    <xf numFmtId="4" fontId="10" fillId="4" borderId="21" xfId="2" applyNumberFormat="1" applyFont="1" applyFill="1" applyBorder="1" applyAlignment="1">
      <alignment horizontal="right" vertical="center"/>
    </xf>
    <xf numFmtId="0" fontId="45" fillId="10" borderId="22" xfId="2" applyFont="1" applyFill="1" applyBorder="1" applyAlignment="1">
      <alignment vertical="center" wrapText="1"/>
    </xf>
    <xf numFmtId="49" fontId="10" fillId="0" borderId="19" xfId="9" applyNumberFormat="1" applyFont="1" applyBorder="1" applyAlignment="1">
      <alignment horizontal="center" vertical="center" wrapText="1"/>
    </xf>
    <xf numFmtId="0" fontId="10" fillId="0" borderId="14" xfId="7" applyFont="1" applyBorder="1" applyAlignment="1">
      <alignment vertical="center"/>
    </xf>
    <xf numFmtId="49" fontId="10" fillId="0" borderId="0" xfId="9" applyNumberFormat="1" applyFont="1" applyAlignment="1">
      <alignment horizontal="center" vertical="center" wrapText="1"/>
    </xf>
    <xf numFmtId="0" fontId="10" fillId="0" borderId="0" xfId="9" applyFont="1" applyAlignment="1">
      <alignment vertical="center" wrapText="1"/>
    </xf>
    <xf numFmtId="4" fontId="10" fillId="0" borderId="0" xfId="9" applyNumberFormat="1" applyFont="1" applyAlignment="1">
      <alignment horizontal="right" vertical="center" wrapText="1"/>
    </xf>
    <xf numFmtId="49" fontId="10" fillId="0" borderId="0" xfId="0" applyNumberFormat="1" applyFont="1" applyAlignment="1">
      <alignment horizontal="center" vertical="center" wrapText="1"/>
    </xf>
    <xf numFmtId="0" fontId="8" fillId="0" borderId="0" xfId="2" applyFont="1" applyAlignment="1">
      <alignment horizontal="left" vertical="center" wrapText="1"/>
    </xf>
    <xf numFmtId="4" fontId="8" fillId="0" borderId="0" xfId="2" applyNumberFormat="1" applyFont="1" applyAlignment="1">
      <alignment horizontal="right" vertical="center" wrapText="1"/>
    </xf>
    <xf numFmtId="0" fontId="10" fillId="0" borderId="0" xfId="9" applyFont="1" applyAlignment="1">
      <alignment horizontal="left" vertical="center" wrapText="1"/>
    </xf>
    <xf numFmtId="0" fontId="10" fillId="0" borderId="0" xfId="36" applyFont="1" applyAlignment="1">
      <alignment vertical="center" wrapText="1"/>
    </xf>
    <xf numFmtId="49" fontId="10" fillId="0" borderId="57" xfId="9" applyNumberFormat="1" applyFont="1" applyBorder="1" applyAlignment="1">
      <alignment horizontal="center" vertical="center" wrapText="1"/>
    </xf>
    <xf numFmtId="0" fontId="10" fillId="0" borderId="57" xfId="9" applyFont="1" applyBorder="1" applyAlignment="1">
      <alignment horizontal="left" vertical="center" wrapText="1"/>
    </xf>
    <xf numFmtId="49" fontId="10" fillId="0" borderId="19" xfId="9" applyNumberFormat="1" applyFont="1" applyBorder="1" applyAlignment="1">
      <alignment horizontal="center" vertical="center"/>
    </xf>
    <xf numFmtId="4" fontId="10" fillId="3" borderId="52" xfId="2" applyNumberFormat="1" applyFont="1" applyFill="1" applyBorder="1" applyAlignment="1">
      <alignment vertical="center" wrapText="1"/>
    </xf>
    <xf numFmtId="49" fontId="10" fillId="0" borderId="29" xfId="9" applyNumberFormat="1" applyFont="1" applyBorder="1" applyAlignment="1">
      <alignment horizontal="center" vertical="center" wrapText="1"/>
    </xf>
    <xf numFmtId="0" fontId="10" fillId="0" borderId="29" xfId="9" applyFont="1" applyBorder="1" applyAlignment="1">
      <alignment horizontal="left" vertical="center" wrapText="1"/>
    </xf>
    <xf numFmtId="4" fontId="10" fillId="0" borderId="32" xfId="2" applyNumberFormat="1" applyFont="1" applyBorder="1" applyAlignment="1">
      <alignment vertical="center" wrapText="1"/>
    </xf>
    <xf numFmtId="4" fontId="10" fillId="3" borderId="101" xfId="2" applyNumberFormat="1" applyFont="1" applyFill="1" applyBorder="1" applyAlignment="1">
      <alignment vertical="center" wrapText="1"/>
    </xf>
    <xf numFmtId="0" fontId="10" fillId="0" borderId="57" xfId="0" applyFont="1" applyBorder="1" applyAlignment="1">
      <alignment wrapText="1"/>
    </xf>
    <xf numFmtId="4" fontId="10" fillId="0" borderId="102" xfId="2" applyNumberFormat="1" applyFont="1" applyBorder="1" applyAlignment="1">
      <alignment vertical="center" wrapText="1"/>
    </xf>
    <xf numFmtId="4" fontId="10" fillId="3" borderId="35" xfId="2" applyNumberFormat="1" applyFont="1" applyFill="1" applyBorder="1" applyAlignment="1">
      <alignment horizontal="right" vertical="center" wrapText="1"/>
    </xf>
    <xf numFmtId="0" fontId="10" fillId="0" borderId="37" xfId="13" applyFont="1" applyBorder="1" applyAlignment="1">
      <alignment horizontal="center" vertical="center"/>
    </xf>
    <xf numFmtId="49" fontId="10" fillId="0" borderId="34" xfId="12" applyNumberFormat="1" applyFont="1" applyBorder="1" applyAlignment="1">
      <alignment horizontal="center" vertical="center"/>
    </xf>
    <xf numFmtId="4" fontId="10" fillId="0" borderId="34" xfId="7" applyNumberFormat="1" applyFont="1" applyBorder="1" applyAlignment="1">
      <alignment vertical="center" wrapText="1"/>
    </xf>
    <xf numFmtId="4" fontId="10" fillId="11" borderId="56" xfId="2" applyNumberFormat="1" applyFont="1" applyFill="1" applyBorder="1" applyAlignment="1">
      <alignment horizontal="right" vertical="center" wrapText="1"/>
    </xf>
    <xf numFmtId="4" fontId="10" fillId="4" borderId="35" xfId="2" applyNumberFormat="1" applyFont="1" applyFill="1" applyBorder="1" applyAlignment="1">
      <alignment horizontal="right" vertical="center" wrapText="1"/>
    </xf>
    <xf numFmtId="0" fontId="10" fillId="0" borderId="98" xfId="7" applyFont="1" applyBorder="1" applyAlignment="1">
      <alignment horizontal="center" vertical="center" wrapText="1"/>
    </xf>
    <xf numFmtId="0" fontId="10" fillId="0" borderId="121" xfId="7" applyFont="1" applyBorder="1" applyAlignment="1">
      <alignment vertical="center" wrapText="1"/>
    </xf>
    <xf numFmtId="49" fontId="10" fillId="0" borderId="29" xfId="9" applyNumberFormat="1" applyFont="1" applyBorder="1" applyAlignment="1">
      <alignment horizontal="center" vertical="center"/>
    </xf>
    <xf numFmtId="4" fontId="61" fillId="0" borderId="31" xfId="5" applyNumberFormat="1" applyFont="1" applyBorder="1" applyAlignment="1">
      <alignment vertical="center"/>
    </xf>
    <xf numFmtId="4" fontId="61" fillId="0" borderId="21" xfId="5" applyNumberFormat="1" applyFont="1" applyBorder="1" applyAlignment="1">
      <alignment vertical="center"/>
    </xf>
    <xf numFmtId="4" fontId="61" fillId="0" borderId="14" xfId="5" applyNumberFormat="1" applyFont="1" applyBorder="1" applyAlignment="1">
      <alignment vertical="center"/>
    </xf>
    <xf numFmtId="4" fontId="80" fillId="0" borderId="31" xfId="2" applyNumberFormat="1" applyFont="1" applyBorder="1" applyAlignment="1">
      <alignment vertical="center" wrapText="1"/>
    </xf>
    <xf numFmtId="49" fontId="10" fillId="0" borderId="13" xfId="9" applyNumberFormat="1" applyFont="1" applyBorder="1" applyAlignment="1">
      <alignment horizontal="center" vertical="center" wrapText="1"/>
    </xf>
    <xf numFmtId="0" fontId="10" fillId="0" borderId="13" xfId="9" applyFont="1" applyBorder="1" applyAlignment="1">
      <alignment horizontal="left" vertical="center" wrapText="1"/>
    </xf>
    <xf numFmtId="0" fontId="10" fillId="0" borderId="19" xfId="21" applyFont="1" applyBorder="1" applyAlignment="1">
      <alignment vertical="center" wrapText="1"/>
    </xf>
    <xf numFmtId="0" fontId="10" fillId="0" borderId="97" xfId="21" applyFont="1" applyBorder="1" applyAlignment="1">
      <alignment vertical="center" wrapText="1"/>
    </xf>
    <xf numFmtId="0" fontId="24" fillId="4" borderId="27" xfId="20" applyFont="1" applyFill="1" applyBorder="1"/>
    <xf numFmtId="0" fontId="24" fillId="0" borderId="26" xfId="20" applyFont="1" applyBorder="1" applyAlignment="1">
      <alignment horizontal="center"/>
    </xf>
    <xf numFmtId="4" fontId="28" fillId="11" borderId="26" xfId="20" applyNumberFormat="1" applyFont="1" applyFill="1" applyBorder="1" applyAlignment="1">
      <alignment vertical="center"/>
    </xf>
    <xf numFmtId="4" fontId="12" fillId="4" borderId="32" xfId="18" applyNumberFormat="1" applyFont="1" applyFill="1" applyBorder="1" applyAlignment="1">
      <alignment vertical="center" wrapText="1"/>
    </xf>
    <xf numFmtId="4" fontId="24" fillId="0" borderId="32" xfId="20" applyNumberFormat="1" applyFont="1" applyBorder="1" applyAlignment="1">
      <alignment vertical="center" wrapText="1"/>
    </xf>
    <xf numFmtId="4" fontId="24" fillId="11" borderId="49" xfId="20" applyNumberFormat="1" applyFont="1" applyFill="1" applyBorder="1" applyAlignment="1">
      <alignment vertical="center"/>
    </xf>
    <xf numFmtId="0" fontId="28" fillId="0" borderId="29" xfId="9" applyFont="1" applyBorder="1" applyAlignment="1">
      <alignment vertical="center" wrapText="1"/>
    </xf>
    <xf numFmtId="1" fontId="45" fillId="0" borderId="19" xfId="20" applyNumberFormat="1" applyFont="1" applyBorder="1" applyAlignment="1">
      <alignment horizontal="center" vertical="center" wrapText="1"/>
    </xf>
    <xf numFmtId="4" fontId="35" fillId="0" borderId="32" xfId="12" applyNumberFormat="1" applyFont="1" applyBorder="1" applyAlignment="1">
      <alignment vertical="center"/>
    </xf>
    <xf numFmtId="49" fontId="10" fillId="10" borderId="19" xfId="0" applyNumberFormat="1" applyFont="1" applyFill="1" applyBorder="1" applyAlignment="1">
      <alignment horizontal="center" vertical="center" wrapText="1"/>
    </xf>
    <xf numFmtId="0" fontId="10" fillId="10" borderId="19" xfId="36" applyFont="1" applyFill="1" applyBorder="1" applyAlignment="1">
      <alignment vertical="center" wrapText="1"/>
    </xf>
    <xf numFmtId="49" fontId="10" fillId="0" borderId="30" xfId="12" applyNumberFormat="1" applyFont="1" applyBorder="1" applyAlignment="1">
      <alignment horizontal="center" vertical="center"/>
    </xf>
    <xf numFmtId="49" fontId="45" fillId="0" borderId="44" xfId="28" applyNumberFormat="1" applyFont="1" applyBorder="1" applyAlignment="1">
      <alignment horizontal="center"/>
    </xf>
    <xf numFmtId="0" fontId="45" fillId="0" borderId="30" xfId="28" applyFont="1" applyBorder="1"/>
    <xf numFmtId="4" fontId="33" fillId="0" borderId="5" xfId="20" applyNumberFormat="1" applyFont="1" applyBorder="1" applyAlignment="1">
      <alignment vertical="center" wrapText="1"/>
    </xf>
    <xf numFmtId="4" fontId="10" fillId="4" borderId="10" xfId="20" applyNumberFormat="1" applyFont="1" applyFill="1" applyBorder="1" applyAlignment="1">
      <alignment vertical="center" wrapText="1"/>
    </xf>
    <xf numFmtId="4" fontId="10" fillId="4" borderId="15" xfId="20" applyNumberFormat="1" applyFont="1" applyFill="1" applyBorder="1" applyAlignment="1">
      <alignment vertical="center" wrapText="1"/>
    </xf>
    <xf numFmtId="4" fontId="81" fillId="3" borderId="21" xfId="2" applyNumberFormat="1" applyFont="1" applyFill="1" applyBorder="1" applyAlignment="1">
      <alignment horizontal="right" vertical="center" wrapText="1"/>
    </xf>
    <xf numFmtId="4" fontId="81" fillId="11" borderId="21" xfId="2" applyNumberFormat="1" applyFont="1" applyFill="1" applyBorder="1" applyAlignment="1">
      <alignment horizontal="right" vertical="center" wrapText="1"/>
    </xf>
    <xf numFmtId="49" fontId="17" fillId="14" borderId="16" xfId="2" applyNumberFormat="1" applyFont="1" applyFill="1" applyBorder="1" applyAlignment="1">
      <alignment horizontal="center" vertical="center" wrapText="1"/>
    </xf>
    <xf numFmtId="4" fontId="17" fillId="14" borderId="4" xfId="1" applyNumberFormat="1" applyFont="1" applyFill="1" applyBorder="1" applyAlignment="1">
      <alignment horizontal="right" vertical="center" wrapText="1"/>
    </xf>
    <xf numFmtId="49" fontId="17" fillId="15" borderId="16" xfId="2" applyNumberFormat="1" applyFont="1" applyFill="1" applyBorder="1" applyAlignment="1">
      <alignment horizontal="center" vertical="center" wrapText="1"/>
    </xf>
    <xf numFmtId="4" fontId="17" fillId="15" borderId="4" xfId="1" applyNumberFormat="1" applyFont="1" applyFill="1" applyBorder="1" applyAlignment="1">
      <alignment horizontal="right" vertical="center" wrapText="1"/>
    </xf>
    <xf numFmtId="4" fontId="8" fillId="3" borderId="2" xfId="4" applyNumberFormat="1" applyFont="1" applyFill="1" applyBorder="1" applyAlignment="1">
      <alignment horizontal="center" vertical="center" wrapText="1"/>
    </xf>
    <xf numFmtId="0" fontId="18" fillId="0" borderId="35" xfId="1" applyFont="1" applyBorder="1" applyAlignment="1">
      <alignment horizontal="left" vertical="center" wrapText="1"/>
    </xf>
    <xf numFmtId="4" fontId="18" fillId="0" borderId="95" xfId="6" applyNumberFormat="1" applyFont="1" applyBorder="1" applyAlignment="1">
      <alignment vertical="center"/>
    </xf>
    <xf numFmtId="4" fontId="18" fillId="0" borderId="47" xfId="6" applyNumberFormat="1" applyFont="1" applyBorder="1" applyAlignment="1">
      <alignment vertical="center"/>
    </xf>
    <xf numFmtId="4" fontId="18" fillId="0" borderId="30" xfId="6" applyNumberFormat="1" applyFont="1" applyBorder="1" applyAlignment="1">
      <alignment vertical="center"/>
    </xf>
    <xf numFmtId="4" fontId="18" fillId="0" borderId="25" xfId="6" applyNumberFormat="1" applyFont="1" applyBorder="1" applyAlignment="1">
      <alignment vertical="center"/>
    </xf>
    <xf numFmtId="4" fontId="18" fillId="0" borderId="33" xfId="6" applyNumberFormat="1" applyFont="1" applyBorder="1" applyAlignment="1">
      <alignment vertical="center"/>
    </xf>
    <xf numFmtId="4" fontId="18" fillId="9" borderId="2" xfId="6" applyNumberFormat="1" applyFont="1" applyFill="1" applyBorder="1" applyAlignment="1">
      <alignment vertical="center"/>
    </xf>
    <xf numFmtId="4" fontId="18" fillId="0" borderId="97" xfId="6" applyNumberFormat="1" applyFont="1" applyBorder="1" applyAlignment="1">
      <alignment vertical="center"/>
    </xf>
    <xf numFmtId="4" fontId="18" fillId="0" borderId="100" xfId="6" applyNumberFormat="1" applyFont="1" applyBorder="1" applyAlignment="1">
      <alignment vertical="center"/>
    </xf>
    <xf numFmtId="4" fontId="18" fillId="9" borderId="66" xfId="6" applyNumberFormat="1" applyFont="1" applyFill="1" applyBorder="1" applyAlignment="1">
      <alignment vertical="center"/>
    </xf>
    <xf numFmtId="166" fontId="18" fillId="0" borderId="19" xfId="6" applyNumberFormat="1" applyFont="1" applyBorder="1" applyAlignment="1">
      <alignment vertical="center"/>
    </xf>
    <xf numFmtId="166" fontId="18" fillId="9" borderId="50" xfId="6" applyNumberFormat="1" applyFont="1" applyFill="1" applyBorder="1" applyAlignment="1">
      <alignment vertical="center"/>
    </xf>
    <xf numFmtId="0" fontId="12" fillId="0" borderId="0" xfId="6" applyFont="1" applyAlignment="1">
      <alignment horizontal="center" vertical="center"/>
    </xf>
    <xf numFmtId="0" fontId="12" fillId="0" borderId="0" xfId="6" applyFont="1" applyAlignment="1">
      <alignment horizontal="center" vertical="center" wrapText="1"/>
    </xf>
    <xf numFmtId="4" fontId="22" fillId="0" borderId="0" xfId="6" applyNumberFormat="1" applyFont="1" applyAlignment="1">
      <alignment vertical="center"/>
    </xf>
    <xf numFmtId="0" fontId="10" fillId="0" borderId="0" xfId="6" applyFont="1" applyAlignment="1">
      <alignment horizontal="center" vertical="center"/>
    </xf>
    <xf numFmtId="0" fontId="10" fillId="0" borderId="13" xfId="2" applyFont="1" applyBorder="1" applyAlignment="1">
      <alignment vertical="center" wrapText="1"/>
    </xf>
    <xf numFmtId="0" fontId="10" fillId="0" borderId="28" xfId="13" applyFont="1" applyBorder="1" applyAlignment="1">
      <alignment horizontal="center"/>
    </xf>
    <xf numFmtId="4" fontId="10" fillId="0" borderId="94" xfId="2" applyNumberFormat="1" applyFont="1" applyBorder="1" applyAlignment="1">
      <alignment horizontal="center" vertical="center" wrapText="1"/>
    </xf>
    <xf numFmtId="4" fontId="10" fillId="0" borderId="96" xfId="7" applyNumberFormat="1" applyFont="1" applyBorder="1" applyAlignment="1">
      <alignment horizontal="center" vertical="center" wrapText="1"/>
    </xf>
    <xf numFmtId="4" fontId="10" fillId="0" borderId="36" xfId="7" applyNumberFormat="1" applyFont="1" applyBorder="1" applyAlignment="1">
      <alignment horizontal="center" vertical="center" wrapText="1"/>
    </xf>
    <xf numFmtId="4" fontId="10" fillId="0" borderId="102" xfId="7" applyNumberFormat="1" applyFont="1" applyBorder="1" applyAlignment="1">
      <alignment horizontal="center" vertical="center" wrapText="1"/>
    </xf>
    <xf numFmtId="4" fontId="10" fillId="0" borderId="35" xfId="13" applyNumberFormat="1" applyFont="1" applyBorder="1" applyAlignment="1">
      <alignment horizontal="center"/>
    </xf>
    <xf numFmtId="4" fontId="10" fillId="0" borderId="21" xfId="13" applyNumberFormat="1" applyFont="1" applyBorder="1" applyAlignment="1">
      <alignment horizontal="center"/>
    </xf>
    <xf numFmtId="4" fontId="35" fillId="0" borderId="21" xfId="13" applyNumberFormat="1" applyFont="1" applyBorder="1" applyAlignment="1">
      <alignment horizontal="center"/>
    </xf>
    <xf numFmtId="49" fontId="10" fillId="0" borderId="0" xfId="20" applyNumberFormat="1" applyFont="1" applyAlignment="1">
      <alignment horizontal="center" vertical="center"/>
    </xf>
    <xf numFmtId="0" fontId="45" fillId="0" borderId="0" xfId="2" applyFont="1" applyAlignment="1">
      <alignment vertical="center" wrapText="1"/>
    </xf>
    <xf numFmtId="4" fontId="35" fillId="0" borderId="9" xfId="7" applyNumberFormat="1" applyFont="1" applyBorder="1" applyAlignment="1">
      <alignment horizontal="center" vertical="center" wrapText="1"/>
    </xf>
    <xf numFmtId="4" fontId="10" fillId="0" borderId="49" xfId="7" applyNumberFormat="1" applyFont="1" applyBorder="1" applyAlignment="1">
      <alignment horizontal="center" vertical="center" wrapText="1"/>
    </xf>
    <xf numFmtId="4" fontId="10" fillId="3" borderId="101" xfId="7" applyNumberFormat="1" applyFont="1" applyFill="1" applyBorder="1" applyAlignment="1">
      <alignment vertical="center"/>
    </xf>
    <xf numFmtId="49" fontId="10" fillId="10" borderId="57" xfId="7" applyNumberFormat="1" applyFont="1" applyFill="1" applyBorder="1" applyAlignment="1">
      <alignment horizontal="center" vertical="center"/>
    </xf>
    <xf numFmtId="0" fontId="10" fillId="0" borderId="99" xfId="7" applyFont="1" applyBorder="1" applyAlignment="1">
      <alignment vertical="center"/>
    </xf>
    <xf numFmtId="4" fontId="10" fillId="11" borderId="101" xfId="7" applyNumberFormat="1" applyFont="1" applyFill="1" applyBorder="1" applyAlignment="1">
      <alignment vertical="center"/>
    </xf>
    <xf numFmtId="4" fontId="10" fillId="4" borderId="101" xfId="7" applyNumberFormat="1" applyFont="1" applyFill="1" applyBorder="1" applyAlignment="1">
      <alignment vertical="center"/>
    </xf>
    <xf numFmtId="4" fontId="35" fillId="4" borderId="6" xfId="7" applyNumberFormat="1" applyFont="1" applyFill="1" applyBorder="1" applyAlignment="1">
      <alignment vertical="center"/>
    </xf>
    <xf numFmtId="166" fontId="10" fillId="11" borderId="21" xfId="2" applyNumberFormat="1" applyFont="1" applyFill="1" applyBorder="1" applyAlignment="1">
      <alignment vertical="center" wrapText="1"/>
    </xf>
    <xf numFmtId="166" fontId="10" fillId="4" borderId="21" xfId="2" applyNumberFormat="1" applyFont="1" applyFill="1" applyBorder="1" applyAlignment="1">
      <alignment vertical="center" wrapText="1"/>
    </xf>
    <xf numFmtId="166" fontId="44" fillId="0" borderId="4" xfId="2" applyNumberFormat="1" applyFont="1" applyBorder="1" applyAlignment="1">
      <alignment vertical="center" wrapText="1"/>
    </xf>
    <xf numFmtId="166" fontId="10" fillId="4" borderId="21" xfId="13" applyNumberFormat="1" applyFont="1" applyFill="1" applyBorder="1"/>
    <xf numFmtId="166" fontId="33" fillId="0" borderId="4" xfId="2" applyNumberFormat="1" applyFont="1" applyBorder="1" applyAlignment="1">
      <alignment vertical="center" wrapText="1"/>
    </xf>
    <xf numFmtId="49" fontId="35" fillId="0" borderId="29" xfId="2" applyNumberFormat="1" applyFont="1" applyBorder="1" applyAlignment="1">
      <alignment horizontal="center" vertical="center" wrapText="1"/>
    </xf>
    <xf numFmtId="49" fontId="35" fillId="0" borderId="97" xfId="7" applyNumberFormat="1" applyFont="1" applyBorder="1" applyAlignment="1">
      <alignment horizontal="left" vertical="center" wrapText="1"/>
    </xf>
    <xf numFmtId="49" fontId="10" fillId="0" borderId="91" xfId="7" applyNumberFormat="1" applyFont="1" applyBorder="1" applyAlignment="1">
      <alignment horizontal="left" vertical="center" wrapText="1"/>
    </xf>
    <xf numFmtId="0" fontId="10" fillId="0" borderId="78" xfId="2" applyFont="1" applyBorder="1" applyAlignment="1">
      <alignment vertical="center" wrapText="1"/>
    </xf>
    <xf numFmtId="49" fontId="10" fillId="0" borderId="47" xfId="2" applyNumberFormat="1" applyFont="1" applyBorder="1" applyAlignment="1">
      <alignment horizontal="center" vertical="center"/>
    </xf>
    <xf numFmtId="4" fontId="28" fillId="11" borderId="101" xfId="9" applyNumberFormat="1" applyFont="1" applyFill="1" applyBorder="1" applyAlignment="1">
      <alignment horizontal="right" vertical="center" wrapText="1"/>
    </xf>
    <xf numFmtId="4" fontId="28" fillId="4" borderId="14" xfId="20" applyNumberFormat="1" applyFont="1" applyFill="1" applyBorder="1" applyAlignment="1">
      <alignment vertical="center" wrapText="1"/>
    </xf>
    <xf numFmtId="4" fontId="10" fillId="0" borderId="15" xfId="20" applyNumberFormat="1" applyFont="1" applyBorder="1" applyAlignment="1">
      <alignment vertical="center" wrapText="1"/>
    </xf>
    <xf numFmtId="4" fontId="10" fillId="11" borderId="101" xfId="2" applyNumberFormat="1" applyFont="1" applyFill="1" applyBorder="1" applyAlignment="1">
      <alignment vertical="center" wrapText="1"/>
    </xf>
    <xf numFmtId="4" fontId="10" fillId="3" borderId="49" xfId="31" applyNumberFormat="1" applyFont="1" applyFill="1" applyBorder="1" applyAlignment="1">
      <alignment vertical="center" wrapText="1"/>
    </xf>
    <xf numFmtId="4" fontId="10" fillId="11" borderId="49" xfId="31" applyNumberFormat="1" applyFont="1" applyFill="1" applyBorder="1" applyAlignment="1">
      <alignment vertical="center" wrapText="1"/>
    </xf>
    <xf numFmtId="0" fontId="10" fillId="0" borderId="29" xfId="20" applyFont="1" applyBorder="1" applyAlignment="1">
      <alignment horizontal="center" vertical="center"/>
    </xf>
    <xf numFmtId="4" fontId="10" fillId="0" borderId="32" xfId="20" applyNumberFormat="1" applyFont="1" applyBorder="1" applyAlignment="1">
      <alignment vertical="center"/>
    </xf>
    <xf numFmtId="4" fontId="28" fillId="4" borderId="35" xfId="18" applyNumberFormat="1" applyFont="1" applyFill="1" applyBorder="1" applyAlignment="1">
      <alignment vertical="center" wrapText="1"/>
    </xf>
    <xf numFmtId="4" fontId="28" fillId="4" borderId="32" xfId="18" applyNumberFormat="1" applyFont="1" applyFill="1" applyBorder="1" applyAlignment="1">
      <alignment vertical="center" wrapText="1"/>
    </xf>
    <xf numFmtId="0" fontId="24" fillId="0" borderId="29" xfId="9" applyFont="1" applyBorder="1" applyAlignment="1">
      <alignment vertical="center" wrapText="1"/>
    </xf>
    <xf numFmtId="4" fontId="26" fillId="3" borderId="31" xfId="20" applyNumberFormat="1" applyFont="1" applyFill="1" applyBorder="1" applyAlignment="1">
      <alignment vertical="center" wrapText="1"/>
    </xf>
    <xf numFmtId="0" fontId="10" fillId="0" borderId="57" xfId="32" applyFont="1" applyBorder="1" applyAlignment="1">
      <alignment horizontal="center" vertical="center"/>
    </xf>
    <xf numFmtId="0" fontId="10" fillId="0" borderId="57" xfId="21" applyFont="1" applyBorder="1" applyAlignment="1">
      <alignment vertical="center" wrapText="1"/>
    </xf>
    <xf numFmtId="4" fontId="27" fillId="4" borderId="31" xfId="4" applyNumberFormat="1" applyFont="1" applyFill="1" applyBorder="1" applyAlignment="1">
      <alignment vertical="center"/>
    </xf>
    <xf numFmtId="0" fontId="10" fillId="0" borderId="57" xfId="9" applyFont="1" applyBorder="1" applyAlignment="1">
      <alignment vertical="center" wrapText="1"/>
    </xf>
    <xf numFmtId="4" fontId="27" fillId="4" borderId="9" xfId="2" applyNumberFormat="1" applyFont="1" applyFill="1" applyBorder="1"/>
    <xf numFmtId="4" fontId="10" fillId="0" borderId="14" xfId="20" applyNumberFormat="1" applyFont="1" applyBorder="1" applyAlignment="1">
      <alignment vertical="center"/>
    </xf>
    <xf numFmtId="0" fontId="45" fillId="0" borderId="19" xfId="9" applyFont="1" applyBorder="1" applyAlignment="1">
      <alignment horizontal="left" vertical="center" wrapText="1"/>
    </xf>
    <xf numFmtId="166" fontId="10" fillId="11" borderId="26" xfId="20" applyNumberFormat="1" applyFont="1" applyFill="1" applyBorder="1"/>
    <xf numFmtId="166" fontId="10" fillId="4" borderId="26" xfId="20" applyNumberFormat="1" applyFont="1" applyFill="1" applyBorder="1"/>
    <xf numFmtId="166" fontId="35" fillId="11" borderId="31" xfId="20" applyNumberFormat="1" applyFont="1" applyFill="1" applyBorder="1"/>
    <xf numFmtId="166" fontId="35" fillId="4" borderId="31" xfId="20" applyNumberFormat="1" applyFont="1" applyFill="1" applyBorder="1"/>
    <xf numFmtId="0" fontId="10" fillId="0" borderId="24" xfId="2" applyFont="1" applyBorder="1" applyAlignment="1">
      <alignment horizontal="left" vertical="center" wrapText="1"/>
    </xf>
    <xf numFmtId="0" fontId="10" fillId="0" borderId="44" xfId="2" applyFont="1" applyBorder="1" applyAlignment="1">
      <alignment vertical="center" wrapText="1"/>
    </xf>
    <xf numFmtId="4" fontId="10" fillId="4" borderId="31" xfId="7" applyNumberFormat="1" applyFont="1" applyFill="1" applyBorder="1" applyAlignment="1">
      <alignment vertical="center"/>
    </xf>
    <xf numFmtId="0" fontId="45" fillId="0" borderId="19" xfId="16" applyFont="1" applyBorder="1" applyAlignment="1">
      <alignment horizontal="right" vertical="center"/>
    </xf>
    <xf numFmtId="0" fontId="45" fillId="0" borderId="34" xfId="16" applyFont="1" applyBorder="1" applyAlignment="1">
      <alignment horizontal="right" vertical="center"/>
    </xf>
    <xf numFmtId="0" fontId="45" fillId="0" borderId="33" xfId="16" applyFont="1" applyBorder="1" applyAlignment="1">
      <alignment vertical="center" wrapText="1"/>
    </xf>
    <xf numFmtId="4" fontId="10" fillId="4" borderId="56" xfId="7" applyNumberFormat="1" applyFont="1" applyFill="1" applyBorder="1" applyAlignment="1">
      <alignment vertical="center"/>
    </xf>
    <xf numFmtId="49" fontId="10" fillId="0" borderId="35" xfId="7" applyNumberFormat="1" applyFont="1" applyBorder="1" applyAlignment="1">
      <alignment horizontal="left" vertical="center" wrapText="1"/>
    </xf>
    <xf numFmtId="0" fontId="35" fillId="0" borderId="105" xfId="2" applyFont="1" applyBorder="1" applyAlignment="1">
      <alignment horizontal="center" vertical="center"/>
    </xf>
    <xf numFmtId="0" fontId="10" fillId="0" borderId="48" xfId="7" applyFont="1" applyBorder="1" applyAlignment="1">
      <alignment horizontal="center" vertical="center"/>
    </xf>
    <xf numFmtId="0" fontId="10" fillId="0" borderId="55" xfId="7" applyFont="1" applyBorder="1" applyAlignment="1">
      <alignment horizontal="center" vertical="center"/>
    </xf>
    <xf numFmtId="4" fontId="35" fillId="3" borderId="45" xfId="7" applyNumberFormat="1" applyFont="1" applyFill="1" applyBorder="1" applyAlignment="1">
      <alignment vertical="center"/>
    </xf>
    <xf numFmtId="4" fontId="45" fillId="3" borderId="21" xfId="16" applyNumberFormat="1" applyFont="1" applyFill="1" applyBorder="1" applyAlignment="1">
      <alignment vertical="center"/>
    </xf>
    <xf numFmtId="4" fontId="45" fillId="3" borderId="31" xfId="16" applyNumberFormat="1" applyFont="1" applyFill="1" applyBorder="1" applyAlignment="1">
      <alignment vertical="center"/>
    </xf>
    <xf numFmtId="4" fontId="45" fillId="3" borderId="35" xfId="16" applyNumberFormat="1" applyFont="1" applyFill="1" applyBorder="1" applyAlignment="1">
      <alignment vertical="center"/>
    </xf>
    <xf numFmtId="4" fontId="45" fillId="3" borderId="49" xfId="16" applyNumberFormat="1" applyFont="1" applyFill="1" applyBorder="1" applyAlignment="1">
      <alignment vertical="center"/>
    </xf>
    <xf numFmtId="4" fontId="35" fillId="11" borderId="45" xfId="7" applyNumberFormat="1" applyFont="1" applyFill="1" applyBorder="1" applyAlignment="1">
      <alignment vertical="center"/>
    </xf>
    <xf numFmtId="4" fontId="45" fillId="11" borderId="21" xfId="16" applyNumberFormat="1" applyFont="1" applyFill="1" applyBorder="1" applyAlignment="1">
      <alignment vertical="center"/>
    </xf>
    <xf numFmtId="4" fontId="45" fillId="11" borderId="31" xfId="16" applyNumberFormat="1" applyFont="1" applyFill="1" applyBorder="1" applyAlignment="1">
      <alignment vertical="center"/>
    </xf>
    <xf numFmtId="4" fontId="45" fillId="11" borderId="35" xfId="16" applyNumberFormat="1" applyFont="1" applyFill="1" applyBorder="1" applyAlignment="1">
      <alignment vertical="center"/>
    </xf>
    <xf numFmtId="4" fontId="45" fillId="11" borderId="49" xfId="16" applyNumberFormat="1" applyFont="1" applyFill="1" applyBorder="1" applyAlignment="1">
      <alignment vertical="center"/>
    </xf>
    <xf numFmtId="49" fontId="10" fillId="0" borderId="49" xfId="7" applyNumberFormat="1" applyFont="1" applyBorder="1" applyAlignment="1">
      <alignment horizontal="left" vertical="center" wrapText="1"/>
    </xf>
    <xf numFmtId="0" fontId="10" fillId="0" borderId="58" xfId="7" applyFont="1" applyBorder="1" applyAlignment="1">
      <alignment horizontal="center" vertical="center"/>
    </xf>
    <xf numFmtId="4" fontId="10" fillId="4" borderId="41" xfId="7" applyNumberFormat="1" applyFont="1" applyFill="1" applyBorder="1" applyAlignment="1">
      <alignment vertical="center"/>
    </xf>
    <xf numFmtId="4" fontId="28" fillId="3" borderId="35" xfId="2" applyNumberFormat="1" applyFont="1" applyFill="1" applyBorder="1" applyAlignment="1">
      <alignment horizontal="right" vertical="center" wrapText="1"/>
    </xf>
    <xf numFmtId="49" fontId="10" fillId="0" borderId="34" xfId="12" applyNumberFormat="1" applyFont="1" applyBorder="1" applyAlignment="1">
      <alignment horizontal="right" vertical="center"/>
    </xf>
    <xf numFmtId="4" fontId="28" fillId="11" borderId="35" xfId="2" applyNumberFormat="1" applyFont="1" applyFill="1" applyBorder="1" applyAlignment="1">
      <alignment horizontal="right" vertical="center" wrapText="1"/>
    </xf>
    <xf numFmtId="4" fontId="28" fillId="4" borderId="35" xfId="2" applyNumberFormat="1" applyFont="1" applyFill="1" applyBorder="1" applyAlignment="1">
      <alignment horizontal="right" vertical="center" wrapText="1"/>
    </xf>
    <xf numFmtId="49" fontId="10" fillId="0" borderId="19" xfId="9" applyNumberFormat="1" applyFont="1" applyBorder="1" applyAlignment="1">
      <alignment horizontal="right" vertical="center" wrapText="1"/>
    </xf>
    <xf numFmtId="49" fontId="10" fillId="0" borderId="29" xfId="9" applyNumberFormat="1" applyFont="1" applyBorder="1" applyAlignment="1">
      <alignment horizontal="right" vertical="center" wrapText="1"/>
    </xf>
    <xf numFmtId="0" fontId="10" fillId="0" borderId="52" xfId="2" applyFont="1" applyBorder="1" applyAlignment="1">
      <alignment horizontal="center" vertical="center" wrapText="1"/>
    </xf>
    <xf numFmtId="4" fontId="48" fillId="3" borderId="4" xfId="12" applyNumberFormat="1" applyFont="1" applyFill="1" applyBorder="1" applyAlignment="1">
      <alignment horizontal="center" vertical="center"/>
    </xf>
    <xf numFmtId="0" fontId="10" fillId="0" borderId="97" xfId="2" applyFont="1" applyBorder="1" applyAlignment="1">
      <alignment horizontal="left" vertical="center" wrapText="1"/>
    </xf>
    <xf numFmtId="0" fontId="24" fillId="0" borderId="95" xfId="2" applyFont="1" applyBorder="1" applyAlignment="1">
      <alignment horizontal="left" vertical="center" wrapText="1"/>
    </xf>
    <xf numFmtId="0" fontId="28" fillId="0" borderId="97" xfId="9" applyFont="1" applyBorder="1" applyAlignment="1">
      <alignment vertical="center" wrapText="1"/>
    </xf>
    <xf numFmtId="0" fontId="24" fillId="0" borderId="95" xfId="9" applyFont="1" applyBorder="1" applyAlignment="1">
      <alignment vertical="center" wrapText="1"/>
    </xf>
    <xf numFmtId="0" fontId="10" fillId="0" borderId="56" xfId="2" applyFont="1" applyBorder="1" applyAlignment="1">
      <alignment horizontal="center" vertical="center" wrapText="1"/>
    </xf>
    <xf numFmtId="0" fontId="10" fillId="0" borderId="107" xfId="2" applyFont="1" applyBorder="1" applyAlignment="1">
      <alignment horizontal="center" vertical="center" wrapText="1"/>
    </xf>
    <xf numFmtId="0" fontId="24" fillId="0" borderId="96" xfId="2" applyFont="1" applyBorder="1" applyAlignment="1">
      <alignment horizontal="left" vertical="center" wrapText="1"/>
    </xf>
    <xf numFmtId="0" fontId="28" fillId="0" borderId="95" xfId="9" applyFont="1" applyBorder="1" applyAlignment="1">
      <alignment vertical="center" wrapText="1"/>
    </xf>
    <xf numFmtId="0" fontId="10" fillId="0" borderId="101" xfId="2" applyFont="1" applyBorder="1" applyAlignment="1">
      <alignment horizontal="center" vertical="center" wrapText="1"/>
    </xf>
    <xf numFmtId="4" fontId="48" fillId="11" borderId="4" xfId="12" applyNumberFormat="1" applyFont="1" applyFill="1" applyBorder="1" applyAlignment="1">
      <alignment horizontal="center" vertical="center"/>
    </xf>
    <xf numFmtId="4" fontId="39" fillId="0" borderId="4" xfId="2" applyNumberFormat="1" applyFont="1" applyBorder="1" applyAlignment="1">
      <alignment horizontal="center" vertical="center" wrapText="1"/>
    </xf>
    <xf numFmtId="0" fontId="10" fillId="0" borderId="35" xfId="7" applyFont="1" applyBorder="1" applyAlignment="1">
      <alignment vertical="center" wrapText="1"/>
    </xf>
    <xf numFmtId="0" fontId="10" fillId="0" borderId="49" xfId="7" applyFont="1" applyBorder="1" applyAlignment="1">
      <alignment vertical="center" wrapText="1"/>
    </xf>
    <xf numFmtId="4" fontId="10" fillId="4" borderId="32" xfId="20" applyNumberFormat="1" applyFont="1" applyFill="1" applyBorder="1" applyAlignment="1">
      <alignment vertical="center"/>
    </xf>
    <xf numFmtId="4" fontId="27" fillId="3" borderId="52" xfId="20" applyNumberFormat="1" applyFont="1" applyFill="1" applyBorder="1" applyAlignment="1">
      <alignment vertical="center"/>
    </xf>
    <xf numFmtId="0" fontId="27" fillId="0" borderId="30" xfId="2" applyFont="1" applyBorder="1" applyAlignment="1">
      <alignment vertical="center"/>
    </xf>
    <xf numFmtId="4" fontId="27" fillId="11" borderId="31" xfId="20" applyNumberFormat="1" applyFont="1" applyFill="1" applyBorder="1" applyAlignment="1">
      <alignment vertical="center"/>
    </xf>
    <xf numFmtId="4" fontId="27" fillId="4" borderId="32" xfId="20" applyNumberFormat="1" applyFont="1" applyFill="1" applyBorder="1" applyAlignment="1">
      <alignment vertical="center"/>
    </xf>
    <xf numFmtId="4" fontId="10" fillId="0" borderId="134" xfId="2" applyNumberFormat="1" applyFont="1" applyBorder="1" applyAlignment="1">
      <alignment horizontal="center" vertical="center" wrapText="1"/>
    </xf>
    <xf numFmtId="4" fontId="28" fillId="0" borderId="27" xfId="20" applyNumberFormat="1" applyFont="1" applyBorder="1" applyAlignment="1">
      <alignment horizontal="center" vertical="center" wrapText="1"/>
    </xf>
    <xf numFmtId="4" fontId="28" fillId="0" borderId="22" xfId="20" applyNumberFormat="1" applyFont="1" applyBorder="1" applyAlignment="1">
      <alignment horizontal="center" vertical="center" wrapText="1"/>
    </xf>
    <xf numFmtId="4" fontId="27" fillId="0" borderId="22" xfId="20" applyNumberFormat="1" applyFont="1" applyBorder="1" applyAlignment="1">
      <alignment horizontal="center" vertical="center" wrapText="1"/>
    </xf>
    <xf numFmtId="4" fontId="27" fillId="0" borderId="32" xfId="20" applyNumberFormat="1" applyFont="1" applyBorder="1" applyAlignment="1">
      <alignment horizontal="center" vertical="center" wrapText="1"/>
    </xf>
    <xf numFmtId="166" fontId="28" fillId="0" borderId="32" xfId="2" applyNumberFormat="1" applyFont="1" applyBorder="1" applyAlignment="1">
      <alignment horizontal="right" vertical="center"/>
    </xf>
    <xf numFmtId="49" fontId="10" fillId="10" borderId="19" xfId="23" applyNumberFormat="1" applyFont="1" applyFill="1" applyBorder="1" applyAlignment="1">
      <alignment horizontal="center" vertical="center"/>
    </xf>
    <xf numFmtId="166" fontId="28" fillId="0" borderId="22" xfId="2" applyNumberFormat="1" applyFont="1" applyBorder="1" applyAlignment="1">
      <alignment horizontal="right" vertical="center"/>
    </xf>
    <xf numFmtId="49" fontId="10" fillId="0" borderId="19" xfId="0" applyNumberFormat="1" applyFont="1" applyBorder="1" applyAlignment="1">
      <alignment horizontal="center" vertical="center" wrapText="1"/>
    </xf>
    <xf numFmtId="0" fontId="10" fillId="0" borderId="19" xfId="36" applyFont="1" applyBorder="1" applyAlignment="1">
      <alignment vertical="center" wrapText="1"/>
    </xf>
    <xf numFmtId="4" fontId="10" fillId="4" borderId="49" xfId="20" applyNumberFormat="1" applyFont="1" applyFill="1" applyBorder="1" applyAlignment="1">
      <alignment horizontal="right" vertical="center"/>
    </xf>
    <xf numFmtId="4" fontId="27" fillId="4" borderId="27" xfId="20" applyNumberFormat="1" applyFont="1" applyFill="1" applyBorder="1" applyAlignment="1">
      <alignment vertical="center"/>
    </xf>
    <xf numFmtId="49" fontId="10" fillId="0" borderId="88" xfId="2" applyNumberFormat="1" applyFont="1" applyBorder="1" applyAlignment="1">
      <alignment horizontal="center" vertical="center"/>
    </xf>
    <xf numFmtId="0" fontId="10" fillId="0" borderId="57" xfId="20" applyFont="1" applyBorder="1" applyAlignment="1">
      <alignment vertical="center"/>
    </xf>
    <xf numFmtId="2" fontId="10" fillId="0" borderId="96" xfId="2" applyNumberFormat="1" applyFont="1" applyBorder="1" applyAlignment="1">
      <alignment vertical="center" wrapText="1"/>
    </xf>
    <xf numFmtId="0" fontId="10" fillId="0" borderId="135" xfId="2" applyFont="1" applyBorder="1" applyAlignment="1">
      <alignment horizontal="center" vertical="center" wrapText="1"/>
    </xf>
    <xf numFmtId="0" fontId="10" fillId="0" borderId="121" xfId="20" applyFont="1" applyBorder="1" applyAlignment="1">
      <alignment vertical="center"/>
    </xf>
    <xf numFmtId="0" fontId="10" fillId="0" borderId="101" xfId="2" applyFont="1" applyBorder="1" applyAlignment="1">
      <alignment horizontal="center" vertical="center"/>
    </xf>
    <xf numFmtId="49" fontId="10" fillId="0" borderId="57" xfId="21" applyNumberFormat="1" applyFont="1" applyBorder="1" applyAlignment="1">
      <alignment horizontal="center" vertical="center"/>
    </xf>
    <xf numFmtId="0" fontId="10" fillId="0" borderId="99" xfId="21" applyFont="1" applyBorder="1" applyAlignment="1">
      <alignment vertical="center" wrapText="1"/>
    </xf>
    <xf numFmtId="49" fontId="10" fillId="0" borderId="30" xfId="0" applyNumberFormat="1" applyFont="1" applyBorder="1" applyAlignment="1">
      <alignment horizontal="center" vertical="center" wrapText="1"/>
    </xf>
    <xf numFmtId="49" fontId="10" fillId="0" borderId="20" xfId="0" applyNumberFormat="1" applyFont="1" applyBorder="1" applyAlignment="1">
      <alignment horizontal="center" vertical="center" wrapText="1"/>
    </xf>
    <xf numFmtId="0" fontId="24" fillId="0" borderId="20" xfId="9" applyFont="1" applyBorder="1" applyAlignment="1">
      <alignment vertical="center" wrapText="1"/>
    </xf>
    <xf numFmtId="0" fontId="10" fillId="0" borderId="29" xfId="12" applyFont="1" applyBorder="1" applyAlignment="1">
      <alignment horizontal="left" vertical="center" wrapText="1"/>
    </xf>
    <xf numFmtId="49" fontId="10" fillId="0" borderId="12" xfId="19" applyNumberFormat="1" applyFont="1" applyBorder="1" applyAlignment="1">
      <alignment horizontal="center" vertical="center" wrapText="1"/>
    </xf>
    <xf numFmtId="4" fontId="10" fillId="0" borderId="12" xfId="2" applyNumberFormat="1" applyFont="1" applyBorder="1" applyAlignment="1">
      <alignment vertical="center" wrapText="1"/>
    </xf>
    <xf numFmtId="0" fontId="10" fillId="0" borderId="12" xfId="12" applyFont="1" applyBorder="1" applyAlignment="1">
      <alignment vertical="center"/>
    </xf>
    <xf numFmtId="0" fontId="45" fillId="0" borderId="30" xfId="28" applyFont="1" applyBorder="1" applyAlignment="1">
      <alignment vertical="center" wrapText="1"/>
    </xf>
    <xf numFmtId="0" fontId="45" fillId="0" borderId="19" xfId="28" applyFont="1" applyBorder="1" applyAlignment="1">
      <alignment horizontal="center" vertical="center"/>
    </xf>
    <xf numFmtId="0" fontId="10" fillId="0" borderId="42" xfId="12" applyFont="1" applyBorder="1" applyAlignment="1">
      <alignment vertical="center" wrapText="1"/>
    </xf>
    <xf numFmtId="0" fontId="45" fillId="0" borderId="13" xfId="28" applyFont="1" applyBorder="1" applyAlignment="1">
      <alignment horizontal="center" vertical="center"/>
    </xf>
    <xf numFmtId="0" fontId="10" fillId="0" borderId="41" xfId="12" applyFont="1" applyBorder="1" applyAlignment="1">
      <alignment vertical="center" wrapText="1"/>
    </xf>
    <xf numFmtId="0" fontId="10" fillId="0" borderId="47" xfId="20" applyFont="1" applyBorder="1" applyAlignment="1">
      <alignment horizontal="center" vertical="center" wrapText="1"/>
    </xf>
    <xf numFmtId="0" fontId="10" fillId="0" borderId="13" xfId="20" applyFont="1" applyBorder="1" applyAlignment="1">
      <alignment horizontal="center" vertical="center" wrapText="1"/>
    </xf>
    <xf numFmtId="0" fontId="10" fillId="0" borderId="13" xfId="20" applyFont="1" applyBorder="1" applyAlignment="1">
      <alignment vertical="center" wrapText="1"/>
    </xf>
    <xf numFmtId="166" fontId="10" fillId="0" borderId="13" xfId="20" applyNumberFormat="1" applyFont="1" applyBorder="1" applyAlignment="1">
      <alignment vertical="center" wrapText="1"/>
    </xf>
    <xf numFmtId="166" fontId="10" fillId="0" borderId="12" xfId="2" applyNumberFormat="1" applyFont="1" applyBorder="1" applyAlignment="1">
      <alignment horizontal="right" vertical="center" wrapText="1"/>
    </xf>
    <xf numFmtId="166" fontId="10" fillId="11" borderId="14" xfId="20" applyNumberFormat="1" applyFont="1" applyFill="1" applyBorder="1"/>
    <xf numFmtId="166" fontId="10" fillId="4" borderId="15" xfId="20" applyNumberFormat="1" applyFont="1" applyFill="1" applyBorder="1" applyAlignment="1">
      <alignment horizontal="right" vertical="center" wrapText="1"/>
    </xf>
    <xf numFmtId="0" fontId="10" fillId="0" borderId="19" xfId="20" applyFont="1" applyBorder="1" applyAlignment="1">
      <alignment vertical="center" wrapText="1"/>
    </xf>
    <xf numFmtId="4" fontId="45" fillId="3" borderId="31" xfId="13" applyNumberFormat="1" applyFont="1" applyFill="1" applyBorder="1" applyAlignment="1">
      <alignment vertical="center"/>
    </xf>
    <xf numFmtId="0" fontId="10" fillId="0" borderId="28" xfId="12" applyFont="1" applyBorder="1" applyAlignment="1">
      <alignment horizontal="center" vertical="center"/>
    </xf>
    <xf numFmtId="4" fontId="45" fillId="11" borderId="31" xfId="13" applyNumberFormat="1" applyFont="1" applyFill="1" applyBorder="1" applyAlignment="1">
      <alignment vertical="center"/>
    </xf>
    <xf numFmtId="4" fontId="24" fillId="0" borderId="31" xfId="20" applyNumberFormat="1" applyFont="1" applyBorder="1" applyAlignment="1">
      <alignment horizontal="center" vertical="center" wrapText="1"/>
    </xf>
    <xf numFmtId="4" fontId="10" fillId="3" borderId="49" xfId="13" applyNumberFormat="1" applyFont="1" applyFill="1" applyBorder="1" applyAlignment="1">
      <alignment vertical="center"/>
    </xf>
    <xf numFmtId="0" fontId="10" fillId="0" borderId="121" xfId="12" applyFont="1" applyBorder="1" applyAlignment="1">
      <alignment horizontal="left" vertical="center" wrapText="1"/>
    </xf>
    <xf numFmtId="4" fontId="10" fillId="11" borderId="49" xfId="13" applyNumberFormat="1" applyFont="1" applyFill="1" applyBorder="1" applyAlignment="1">
      <alignment vertical="center"/>
    </xf>
    <xf numFmtId="4" fontId="24" fillId="10" borderId="49" xfId="20" applyNumberFormat="1" applyFont="1" applyFill="1" applyBorder="1" applyAlignment="1">
      <alignment horizontal="center" vertical="center" wrapText="1"/>
    </xf>
    <xf numFmtId="0" fontId="8" fillId="3" borderId="9" xfId="4" applyFont="1" applyFill="1" applyBorder="1" applyAlignment="1">
      <alignment horizontal="center" vertical="center" wrapText="1"/>
    </xf>
    <xf numFmtId="0" fontId="9" fillId="11" borderId="74" xfId="7" applyFont="1" applyFill="1" applyBorder="1" applyAlignment="1">
      <alignment horizontal="center" vertical="center" wrapText="1"/>
    </xf>
    <xf numFmtId="0" fontId="8" fillId="4" borderId="6" xfId="4" applyFont="1" applyFill="1" applyBorder="1" applyAlignment="1">
      <alignment horizontal="center" vertical="center" wrapText="1"/>
    </xf>
    <xf numFmtId="4" fontId="8" fillId="0" borderId="45" xfId="3" applyNumberFormat="1" applyFont="1" applyBorder="1" applyAlignment="1">
      <alignment horizontal="center" vertical="center" wrapText="1"/>
    </xf>
    <xf numFmtId="4" fontId="10" fillId="3" borderId="11" xfId="7" applyNumberFormat="1" applyFont="1" applyFill="1" applyBorder="1" applyAlignment="1">
      <alignment vertical="center"/>
    </xf>
    <xf numFmtId="4" fontId="10" fillId="11" borderId="11" xfId="7" applyNumberFormat="1" applyFont="1" applyFill="1" applyBorder="1" applyAlignment="1">
      <alignment vertical="center"/>
    </xf>
    <xf numFmtId="4" fontId="10" fillId="4" borderId="14" xfId="7" applyNumberFormat="1" applyFont="1" applyFill="1" applyBorder="1" applyAlignment="1">
      <alignment vertical="center"/>
    </xf>
    <xf numFmtId="0" fontId="10" fillId="0" borderId="15" xfId="7" applyFont="1" applyBorder="1" applyAlignment="1">
      <alignment horizontal="center" vertical="center"/>
    </xf>
    <xf numFmtId="4" fontId="24" fillId="3" borderId="21" xfId="7" applyNumberFormat="1" applyFont="1" applyFill="1" applyBorder="1" applyAlignment="1">
      <alignment vertical="center" wrapText="1"/>
    </xf>
    <xf numFmtId="4" fontId="24" fillId="11" borderId="21" xfId="7" applyNumberFormat="1" applyFont="1" applyFill="1" applyBorder="1" applyAlignment="1">
      <alignment vertical="center" wrapText="1"/>
    </xf>
    <xf numFmtId="4" fontId="24" fillId="3" borderId="14" xfId="7" applyNumberFormat="1" applyFont="1" applyFill="1" applyBorder="1" applyAlignment="1">
      <alignment vertical="center" wrapText="1"/>
    </xf>
    <xf numFmtId="49" fontId="10" fillId="0" borderId="38" xfId="2" applyNumberFormat="1" applyFont="1" applyBorder="1" applyAlignment="1">
      <alignment horizontal="center" vertical="center" wrapText="1"/>
    </xf>
    <xf numFmtId="49" fontId="10" fillId="10" borderId="13" xfId="7" applyNumberFormat="1" applyFont="1" applyFill="1" applyBorder="1" applyAlignment="1">
      <alignment horizontal="center" vertical="center" wrapText="1"/>
    </xf>
    <xf numFmtId="4" fontId="28" fillId="4" borderId="21" xfId="7" applyNumberFormat="1" applyFont="1" applyFill="1" applyBorder="1" applyAlignment="1">
      <alignment vertical="center" wrapText="1"/>
    </xf>
    <xf numFmtId="4" fontId="28" fillId="4" borderId="31" xfId="7" applyNumberFormat="1" applyFont="1" applyFill="1" applyBorder="1" applyAlignment="1">
      <alignment vertical="center" wrapText="1"/>
    </xf>
    <xf numFmtId="0" fontId="24" fillId="0" borderId="13" xfId="9" applyFont="1" applyBorder="1" applyAlignment="1">
      <alignment vertical="center" wrapText="1"/>
    </xf>
    <xf numFmtId="4" fontId="24" fillId="11" borderId="14" xfId="7" applyNumberFormat="1" applyFont="1" applyFill="1" applyBorder="1" applyAlignment="1">
      <alignment vertical="center" wrapText="1"/>
    </xf>
    <xf numFmtId="4" fontId="10" fillId="4" borderId="14" xfId="7" applyNumberFormat="1" applyFont="1" applyFill="1" applyBorder="1" applyAlignment="1">
      <alignment vertical="center" wrapText="1"/>
    </xf>
    <xf numFmtId="4" fontId="10" fillId="0" borderId="15" xfId="7" applyNumberFormat="1" applyFont="1" applyBorder="1" applyAlignment="1">
      <alignment vertical="center" wrapText="1"/>
    </xf>
    <xf numFmtId="4" fontId="33" fillId="4" borderId="4" xfId="7" applyNumberFormat="1" applyFont="1" applyFill="1" applyBorder="1" applyAlignment="1">
      <alignment vertical="center" wrapText="1"/>
    </xf>
    <xf numFmtId="4" fontId="8" fillId="3" borderId="54" xfId="1" applyNumberFormat="1" applyFont="1" applyFill="1" applyBorder="1" applyAlignment="1">
      <alignment vertical="center" wrapText="1"/>
    </xf>
    <xf numFmtId="0" fontId="8" fillId="11" borderId="41" xfId="2" applyFont="1" applyFill="1" applyBorder="1" applyAlignment="1">
      <alignment horizontal="center" vertical="center" wrapText="1"/>
    </xf>
    <xf numFmtId="0" fontId="8" fillId="11" borderId="12" xfId="2" applyFont="1" applyFill="1" applyBorder="1" applyAlignment="1">
      <alignment horizontal="center" vertical="center" wrapText="1"/>
    </xf>
    <xf numFmtId="0" fontId="8" fillId="11" borderId="12" xfId="2" applyFont="1" applyFill="1" applyBorder="1" applyAlignment="1">
      <alignment vertical="center" wrapText="1"/>
    </xf>
    <xf numFmtId="0" fontId="10" fillId="0" borderId="8" xfId="7" applyFont="1" applyBorder="1" applyAlignment="1">
      <alignment horizontal="center" vertical="center" wrapText="1"/>
    </xf>
    <xf numFmtId="4" fontId="10" fillId="0" borderId="7" xfId="7" applyNumberFormat="1" applyFont="1" applyBorder="1" applyAlignment="1">
      <alignment vertical="center" wrapText="1"/>
    </xf>
    <xf numFmtId="0" fontId="10" fillId="0" borderId="58" xfId="7" applyFont="1" applyBorder="1" applyAlignment="1">
      <alignment horizontal="center" vertical="center" wrapText="1"/>
    </xf>
    <xf numFmtId="4" fontId="10" fillId="0" borderId="121" xfId="7" applyNumberFormat="1" applyFont="1" applyBorder="1" applyAlignment="1">
      <alignment vertical="center" wrapText="1"/>
    </xf>
    <xf numFmtId="49" fontId="10" fillId="0" borderId="55" xfId="2" applyNumberFormat="1" applyFont="1" applyBorder="1" applyAlignment="1">
      <alignment horizontal="center" vertical="center"/>
    </xf>
    <xf numFmtId="4" fontId="24" fillId="0" borderId="0" xfId="9" applyNumberFormat="1" applyFont="1" applyAlignment="1">
      <alignment horizontal="right" vertical="center" wrapText="1"/>
    </xf>
    <xf numFmtId="4" fontId="28" fillId="3" borderId="49" xfId="20" applyNumberFormat="1" applyFont="1" applyFill="1" applyBorder="1" applyAlignment="1">
      <alignment vertical="center" wrapText="1"/>
    </xf>
    <xf numFmtId="49" fontId="10" fillId="0" borderId="121" xfId="0" applyNumberFormat="1" applyFont="1" applyBorder="1" applyAlignment="1">
      <alignment horizontal="center" vertical="center" wrapText="1"/>
    </xf>
    <xf numFmtId="4" fontId="24" fillId="11" borderId="101" xfId="9" applyNumberFormat="1" applyFont="1" applyFill="1" applyBorder="1" applyAlignment="1">
      <alignment horizontal="right" vertical="center" wrapText="1"/>
    </xf>
    <xf numFmtId="4" fontId="8" fillId="0" borderId="0" xfId="2" applyNumberFormat="1" applyFont="1"/>
    <xf numFmtId="49" fontId="10" fillId="0" borderId="0" xfId="20" applyNumberFormat="1" applyFont="1" applyAlignment="1">
      <alignment vertical="center" wrapText="1"/>
    </xf>
    <xf numFmtId="4" fontId="25" fillId="17" borderId="39" xfId="7" applyNumberFormat="1" applyFont="1" applyFill="1" applyBorder="1" applyAlignment="1">
      <alignment vertical="center" wrapText="1"/>
    </xf>
    <xf numFmtId="4" fontId="25" fillId="17" borderId="2" xfId="7" applyNumberFormat="1" applyFont="1" applyFill="1" applyBorder="1" applyAlignment="1">
      <alignment vertical="center" wrapText="1"/>
    </xf>
    <xf numFmtId="4" fontId="25" fillId="17" borderId="66" xfId="7" applyNumberFormat="1" applyFont="1" applyFill="1" applyBorder="1" applyAlignment="1">
      <alignment vertical="center" wrapText="1"/>
    </xf>
    <xf numFmtId="4" fontId="10" fillId="17" borderId="46" xfId="7" applyNumberFormat="1" applyFont="1" applyFill="1" applyBorder="1" applyAlignment="1">
      <alignment vertical="center" wrapText="1"/>
    </xf>
    <xf numFmtId="4" fontId="10" fillId="17" borderId="8" xfId="7" applyNumberFormat="1" applyFont="1" applyFill="1" applyBorder="1" applyAlignment="1">
      <alignment vertical="center" wrapText="1"/>
    </xf>
    <xf numFmtId="4" fontId="10" fillId="17" borderId="7" xfId="7" applyNumberFormat="1" applyFont="1" applyFill="1" applyBorder="1" applyAlignment="1">
      <alignment vertical="center"/>
    </xf>
    <xf numFmtId="4" fontId="10" fillId="17" borderId="48" xfId="7" applyNumberFormat="1" applyFont="1" applyFill="1" applyBorder="1" applyAlignment="1">
      <alignment vertical="center" wrapText="1"/>
    </xf>
    <xf numFmtId="4" fontId="10" fillId="17" borderId="19" xfId="7" applyNumberFormat="1" applyFont="1" applyFill="1" applyBorder="1" applyAlignment="1">
      <alignment vertical="center" wrapText="1"/>
    </xf>
    <xf numFmtId="4" fontId="10" fillId="17" borderId="20" xfId="7" applyNumberFormat="1" applyFont="1" applyFill="1" applyBorder="1" applyAlignment="1">
      <alignment vertical="center"/>
    </xf>
    <xf numFmtId="4" fontId="10" fillId="17" borderId="58" xfId="7" applyNumberFormat="1" applyFont="1" applyFill="1" applyBorder="1" applyAlignment="1">
      <alignment vertical="center" wrapText="1"/>
    </xf>
    <xf numFmtId="4" fontId="10" fillId="17" borderId="57" xfId="7" applyNumberFormat="1" applyFont="1" applyFill="1" applyBorder="1" applyAlignment="1">
      <alignment vertical="center" wrapText="1"/>
    </xf>
    <xf numFmtId="4" fontId="10" fillId="17" borderId="121" xfId="7" applyNumberFormat="1" applyFont="1" applyFill="1" applyBorder="1" applyAlignment="1">
      <alignment vertical="center"/>
    </xf>
    <xf numFmtId="4" fontId="10" fillId="17" borderId="40" xfId="7" applyNumberFormat="1" applyFont="1" applyFill="1" applyBorder="1" applyAlignment="1">
      <alignment vertical="center" wrapText="1"/>
    </xf>
    <xf numFmtId="4" fontId="10" fillId="17" borderId="7" xfId="7" applyNumberFormat="1" applyFont="1" applyFill="1" applyBorder="1" applyAlignment="1">
      <alignment vertical="center" wrapText="1"/>
    </xf>
    <xf numFmtId="4" fontId="10" fillId="17" borderId="42" xfId="7" applyNumberFormat="1" applyFont="1" applyFill="1" applyBorder="1" applyAlignment="1">
      <alignment vertical="center" wrapText="1"/>
    </xf>
    <xf numFmtId="4" fontId="10" fillId="17" borderId="20" xfId="7" applyNumberFormat="1" applyFont="1" applyFill="1" applyBorder="1" applyAlignment="1">
      <alignment vertical="center" wrapText="1"/>
    </xf>
    <xf numFmtId="4" fontId="10" fillId="17" borderId="44" xfId="7" applyNumberFormat="1" applyFont="1" applyFill="1" applyBorder="1" applyAlignment="1">
      <alignment vertical="center" wrapText="1"/>
    </xf>
    <xf numFmtId="4" fontId="10" fillId="17" borderId="30" xfId="7" applyNumberFormat="1" applyFont="1" applyFill="1" applyBorder="1" applyAlignment="1">
      <alignment vertical="center" wrapText="1"/>
    </xf>
    <xf numFmtId="4" fontId="10" fillId="17" borderId="30" xfId="7" applyNumberFormat="1" applyFont="1" applyFill="1" applyBorder="1" applyAlignment="1">
      <alignment vertical="center"/>
    </xf>
    <xf numFmtId="4" fontId="10" fillId="17" borderId="97" xfId="7" applyNumberFormat="1" applyFont="1" applyFill="1" applyBorder="1" applyAlignment="1">
      <alignment vertical="center"/>
    </xf>
    <xf numFmtId="4" fontId="10" fillId="17" borderId="95" xfId="7" applyNumberFormat="1" applyFont="1" applyFill="1" applyBorder="1" applyAlignment="1">
      <alignment vertical="center"/>
    </xf>
    <xf numFmtId="4" fontId="10" fillId="17" borderId="129" xfId="7" applyNumberFormat="1" applyFont="1" applyFill="1" applyBorder="1" applyAlignment="1">
      <alignment vertical="center" wrapText="1"/>
    </xf>
    <xf numFmtId="4" fontId="10" fillId="17" borderId="121" xfId="7" applyNumberFormat="1" applyFont="1" applyFill="1" applyBorder="1" applyAlignment="1">
      <alignment vertical="center" wrapText="1"/>
    </xf>
    <xf numFmtId="0" fontId="9" fillId="11" borderId="5" xfId="4" applyFont="1" applyFill="1" applyBorder="1" applyAlignment="1">
      <alignment vertical="center" wrapText="1"/>
    </xf>
    <xf numFmtId="4" fontId="10" fillId="0" borderId="10" xfId="7" applyNumberFormat="1" applyFont="1" applyBorder="1" applyAlignment="1">
      <alignment horizontal="right" vertical="center" wrapText="1"/>
    </xf>
    <xf numFmtId="4" fontId="10" fillId="0" borderId="22" xfId="7" applyNumberFormat="1" applyFont="1" applyBorder="1" applyAlignment="1">
      <alignment horizontal="right" vertical="center" wrapText="1"/>
    </xf>
    <xf numFmtId="4" fontId="10" fillId="0" borderId="32" xfId="7" applyNumberFormat="1" applyFont="1" applyBorder="1" applyAlignment="1">
      <alignment horizontal="right" vertical="center" wrapText="1"/>
    </xf>
    <xf numFmtId="4" fontId="10" fillId="0" borderId="102" xfId="7" applyNumberFormat="1" applyFont="1" applyBorder="1" applyAlignment="1">
      <alignment horizontal="right" vertical="center" wrapText="1"/>
    </xf>
    <xf numFmtId="0" fontId="8" fillId="11" borderId="4" xfId="7" applyFont="1" applyFill="1" applyBorder="1" applyAlignment="1">
      <alignment vertical="center" wrapText="1"/>
    </xf>
    <xf numFmtId="4" fontId="33" fillId="13" borderId="45" xfId="7" applyNumberFormat="1" applyFont="1" applyFill="1" applyBorder="1" applyAlignment="1">
      <alignment vertical="center" wrapText="1"/>
    </xf>
    <xf numFmtId="4" fontId="10" fillId="13" borderId="9" xfId="7" applyNumberFormat="1" applyFont="1" applyFill="1" applyBorder="1" applyAlignment="1">
      <alignment horizontal="right" vertical="center" wrapText="1"/>
    </xf>
    <xf numFmtId="4" fontId="10" fillId="13" borderId="21" xfId="7" applyNumberFormat="1" applyFont="1" applyFill="1" applyBorder="1" applyAlignment="1">
      <alignment horizontal="right" vertical="center" wrapText="1"/>
    </xf>
    <xf numFmtId="4" fontId="10" fillId="13" borderId="31" xfId="7" applyNumberFormat="1" applyFont="1" applyFill="1" applyBorder="1" applyAlignment="1">
      <alignment horizontal="right" vertical="center" wrapText="1"/>
    </xf>
    <xf numFmtId="4" fontId="10" fillId="13" borderId="49" xfId="7" applyNumberFormat="1" applyFont="1" applyFill="1" applyBorder="1" applyAlignment="1">
      <alignment horizontal="right" vertical="center" wrapText="1"/>
    </xf>
    <xf numFmtId="4" fontId="24" fillId="0" borderId="0" xfId="7" applyNumberFormat="1" applyFont="1"/>
    <xf numFmtId="2" fontId="10" fillId="0" borderId="0" xfId="20" applyNumberFormat="1" applyFont="1"/>
    <xf numFmtId="2" fontId="24" fillId="0" borderId="0" xfId="7" applyNumberFormat="1" applyFont="1"/>
    <xf numFmtId="0" fontId="56" fillId="0" borderId="7" xfId="27" applyFont="1" applyBorder="1" applyAlignment="1">
      <alignment horizontal="left" vertical="center" wrapText="1"/>
    </xf>
    <xf numFmtId="4" fontId="10" fillId="0" borderId="6" xfId="20" applyNumberFormat="1" applyFont="1" applyBorder="1" applyAlignment="1">
      <alignment vertical="center" wrapText="1"/>
    </xf>
    <xf numFmtId="4" fontId="56" fillId="0" borderId="94" xfId="27" applyNumberFormat="1" applyFont="1" applyBorder="1" applyAlignment="1">
      <alignment horizontal="right" vertical="center" wrapText="1"/>
    </xf>
    <xf numFmtId="0" fontId="56" fillId="0" borderId="12" xfId="27" applyFont="1" applyBorder="1" applyAlignment="1">
      <alignment horizontal="left" vertical="center" wrapText="1"/>
    </xf>
    <xf numFmtId="4" fontId="10" fillId="0" borderId="101" xfId="20" applyNumberFormat="1" applyFont="1" applyBorder="1" applyAlignment="1">
      <alignment vertical="center" wrapText="1"/>
    </xf>
    <xf numFmtId="4" fontId="56" fillId="0" borderId="91" xfId="27" applyNumberFormat="1" applyFont="1" applyBorder="1" applyAlignment="1">
      <alignment horizontal="right" vertical="center" wrapText="1"/>
    </xf>
    <xf numFmtId="4" fontId="10" fillId="0" borderId="20" xfId="2" applyNumberFormat="1" applyFont="1" applyBorder="1" applyAlignment="1">
      <alignment vertical="center"/>
    </xf>
    <xf numFmtId="49" fontId="10" fillId="0" borderId="13" xfId="20" applyNumberFormat="1" applyFont="1" applyBorder="1" applyAlignment="1">
      <alignment horizontal="center"/>
    </xf>
    <xf numFmtId="0" fontId="45" fillId="0" borderId="13" xfId="9" applyFont="1" applyBorder="1" applyAlignment="1">
      <alignment horizontal="left" vertical="center" wrapText="1"/>
    </xf>
    <xf numFmtId="4" fontId="33" fillId="0" borderId="66" xfId="20" applyNumberFormat="1" applyFont="1" applyBorder="1" applyAlignment="1">
      <alignment vertical="center" wrapText="1"/>
    </xf>
    <xf numFmtId="4" fontId="10" fillId="0" borderId="7" xfId="20" applyNumberFormat="1" applyFont="1" applyBorder="1" applyAlignment="1">
      <alignment vertical="center" wrapText="1"/>
    </xf>
    <xf numFmtId="4" fontId="10" fillId="0" borderId="94" xfId="2" applyNumberFormat="1" applyFont="1" applyBorder="1" applyAlignment="1">
      <alignment horizontal="right" vertical="center" wrapText="1"/>
    </xf>
    <xf numFmtId="0" fontId="10" fillId="0" borderId="99" xfId="2" applyFont="1" applyBorder="1" applyAlignment="1">
      <alignment vertical="center"/>
    </xf>
    <xf numFmtId="49" fontId="10" fillId="0" borderId="152" xfId="2" applyNumberFormat="1" applyFont="1" applyBorder="1" applyAlignment="1">
      <alignment horizontal="center" vertical="center"/>
    </xf>
    <xf numFmtId="0" fontId="10" fillId="0" borderId="136" xfId="2" applyFont="1" applyBorder="1" applyAlignment="1">
      <alignment vertical="center"/>
    </xf>
    <xf numFmtId="4" fontId="10" fillId="3" borderId="14" xfId="7" applyNumberFormat="1" applyFont="1" applyFill="1" applyBorder="1" applyAlignment="1">
      <alignment vertical="center"/>
    </xf>
    <xf numFmtId="4" fontId="10" fillId="11" borderId="14" xfId="7" applyNumberFormat="1" applyFont="1" applyFill="1" applyBorder="1" applyAlignment="1">
      <alignment vertical="center"/>
    </xf>
    <xf numFmtId="4" fontId="10" fillId="0" borderId="15" xfId="2" applyNumberFormat="1" applyFont="1" applyBorder="1" applyAlignment="1">
      <alignment horizontal="left" vertical="center" wrapText="1"/>
    </xf>
    <xf numFmtId="0" fontId="45" fillId="0" borderId="57" xfId="16" applyFont="1" applyBorder="1" applyAlignment="1">
      <alignment horizontal="right" vertical="center"/>
    </xf>
    <xf numFmtId="0" fontId="45" fillId="0" borderId="121" xfId="16" applyFont="1" applyBorder="1" applyAlignment="1">
      <alignment vertical="center" wrapText="1"/>
    </xf>
    <xf numFmtId="0" fontId="24" fillId="0" borderId="99" xfId="9" applyFont="1" applyBorder="1" applyAlignment="1">
      <alignment vertical="center" wrapText="1"/>
    </xf>
    <xf numFmtId="4" fontId="10" fillId="4" borderId="54" xfId="7" applyNumberFormat="1" applyFont="1" applyFill="1" applyBorder="1"/>
    <xf numFmtId="4" fontId="10" fillId="4" borderId="11" xfId="7" applyNumberFormat="1" applyFont="1" applyFill="1" applyBorder="1" applyAlignment="1">
      <alignment horizontal="right" vertical="center"/>
    </xf>
    <xf numFmtId="0" fontId="10" fillId="0" borderId="58" xfId="2" applyFont="1" applyBorder="1" applyAlignment="1">
      <alignment horizontal="center" vertical="center"/>
    </xf>
    <xf numFmtId="0" fontId="45" fillId="0" borderId="57" xfId="16" applyFont="1" applyBorder="1" applyAlignment="1">
      <alignment vertical="center"/>
    </xf>
    <xf numFmtId="0" fontId="45" fillId="0" borderId="121" xfId="16" applyFont="1" applyBorder="1" applyAlignment="1">
      <alignment vertical="center"/>
    </xf>
    <xf numFmtId="49" fontId="10" fillId="0" borderId="57" xfId="20" quotePrefix="1" applyNumberFormat="1" applyFont="1" applyBorder="1" applyAlignment="1">
      <alignment horizontal="center" vertical="center"/>
    </xf>
    <xf numFmtId="4" fontId="10" fillId="0" borderId="8" xfId="20" applyNumberFormat="1" applyFont="1" applyBorder="1" applyAlignment="1">
      <alignment vertical="center" wrapText="1"/>
    </xf>
    <xf numFmtId="4" fontId="10" fillId="0" borderId="57" xfId="20" applyNumberFormat="1" applyFont="1" applyBorder="1"/>
    <xf numFmtId="0" fontId="10" fillId="0" borderId="57" xfId="20" applyFont="1" applyBorder="1"/>
    <xf numFmtId="0" fontId="61" fillId="0" borderId="89" xfId="27" applyFont="1" applyBorder="1" applyAlignment="1">
      <alignment horizontal="left" vertical="center" wrapText="1"/>
    </xf>
    <xf numFmtId="4" fontId="10" fillId="0" borderId="121" xfId="20" applyNumberFormat="1" applyFont="1" applyBorder="1" applyAlignment="1">
      <alignment vertical="center" wrapText="1"/>
    </xf>
    <xf numFmtId="4" fontId="61" fillId="0" borderId="66" xfId="27" applyNumberFormat="1" applyFont="1" applyBorder="1" applyAlignment="1">
      <alignment horizontal="right" vertical="center" wrapText="1"/>
    </xf>
    <xf numFmtId="4" fontId="10" fillId="0" borderId="0" xfId="20" applyNumberFormat="1" applyFont="1" applyAlignment="1">
      <alignment horizontal="left"/>
    </xf>
    <xf numFmtId="0" fontId="35" fillId="0" borderId="22" xfId="12" applyFont="1" applyBorder="1" applyAlignment="1">
      <alignment vertical="center"/>
    </xf>
    <xf numFmtId="0" fontId="10" fillId="0" borderId="121" xfId="30" applyFont="1" applyBorder="1" applyAlignment="1">
      <alignment horizontal="left" vertical="center" wrapText="1"/>
    </xf>
    <xf numFmtId="4" fontId="10" fillId="3" borderId="49" xfId="18" applyNumberFormat="1" applyFont="1" applyFill="1" applyBorder="1" applyAlignment="1">
      <alignment vertical="center" wrapText="1"/>
    </xf>
    <xf numFmtId="0" fontId="10" fillId="0" borderId="121" xfId="18" applyFont="1" applyBorder="1" applyAlignment="1">
      <alignment vertical="center" wrapText="1"/>
    </xf>
    <xf numFmtId="4" fontId="10" fillId="11" borderId="49" xfId="18" applyNumberFormat="1" applyFont="1" applyFill="1" applyBorder="1" applyAlignment="1">
      <alignment vertical="center" wrapText="1"/>
    </xf>
    <xf numFmtId="4" fontId="10" fillId="4" borderId="49" xfId="18" applyNumberFormat="1" applyFont="1" applyFill="1" applyBorder="1" applyAlignment="1">
      <alignment vertical="center" wrapText="1"/>
    </xf>
    <xf numFmtId="4" fontId="10" fillId="3" borderId="101" xfId="19" applyNumberFormat="1" applyFont="1" applyFill="1" applyBorder="1" applyAlignment="1">
      <alignment vertical="center"/>
    </xf>
    <xf numFmtId="0" fontId="10" fillId="0" borderId="57" xfId="19" applyFont="1" applyBorder="1" applyAlignment="1">
      <alignment vertical="center" wrapText="1"/>
    </xf>
    <xf numFmtId="164" fontId="10" fillId="11" borderId="49" xfId="2" applyNumberFormat="1" applyFont="1" applyFill="1" applyBorder="1" applyAlignment="1">
      <alignment horizontal="right"/>
    </xf>
    <xf numFmtId="4" fontId="10" fillId="0" borderId="99" xfId="2" applyNumberFormat="1" applyFont="1" applyBorder="1" applyAlignment="1">
      <alignment horizontal="center" vertical="center" wrapText="1"/>
    </xf>
    <xf numFmtId="0" fontId="10" fillId="0" borderId="12" xfId="2" applyFont="1" applyBorder="1" applyAlignment="1">
      <alignment vertical="center"/>
    </xf>
    <xf numFmtId="4" fontId="10" fillId="11" borderId="14" xfId="2" applyNumberFormat="1" applyFont="1" applyFill="1" applyBorder="1" applyAlignment="1">
      <alignment vertical="center"/>
    </xf>
    <xf numFmtId="4" fontId="8" fillId="3" borderId="52" xfId="2" applyNumberFormat="1" applyFont="1" applyFill="1" applyBorder="1" applyAlignment="1">
      <alignment vertical="center"/>
    </xf>
    <xf numFmtId="0" fontId="8" fillId="0" borderId="28" xfId="20" applyFont="1" applyBorder="1" applyAlignment="1">
      <alignment horizontal="center" vertical="center"/>
    </xf>
    <xf numFmtId="49" fontId="8" fillId="0" borderId="29" xfId="2" applyNumberFormat="1" applyFont="1" applyBorder="1" applyAlignment="1">
      <alignment horizontal="center" vertical="center"/>
    </xf>
    <xf numFmtId="0" fontId="8" fillId="0" borderId="97" xfId="2" applyFont="1" applyBorder="1" applyAlignment="1">
      <alignment vertical="center"/>
    </xf>
    <xf numFmtId="4" fontId="8" fillId="11" borderId="31" xfId="2" applyNumberFormat="1" applyFont="1" applyFill="1" applyBorder="1" applyAlignment="1">
      <alignment vertical="center"/>
    </xf>
    <xf numFmtId="4" fontId="8" fillId="4" borderId="31" xfId="2" applyNumberFormat="1" applyFont="1" applyFill="1" applyBorder="1" applyAlignment="1">
      <alignment vertical="center"/>
    </xf>
    <xf numFmtId="4" fontId="8" fillId="0" borderId="97" xfId="2" applyNumberFormat="1" applyFont="1" applyBorder="1" applyAlignment="1">
      <alignment horizontal="center" vertical="center"/>
    </xf>
    <xf numFmtId="4" fontId="8" fillId="4" borderId="27" xfId="2" applyNumberFormat="1" applyFont="1" applyFill="1" applyBorder="1" applyAlignment="1">
      <alignment vertical="center"/>
    </xf>
    <xf numFmtId="4" fontId="10" fillId="4" borderId="14" xfId="2" applyNumberFormat="1" applyFont="1" applyFill="1" applyBorder="1" applyAlignment="1">
      <alignment vertical="center"/>
    </xf>
    <xf numFmtId="4" fontId="10" fillId="4" borderId="31" xfId="2" applyNumberFormat="1" applyFont="1" applyFill="1" applyBorder="1"/>
    <xf numFmtId="0" fontId="10" fillId="0" borderId="30" xfId="9" applyFont="1" applyBorder="1" applyAlignment="1">
      <alignment horizontal="left" vertical="center" wrapText="1"/>
    </xf>
    <xf numFmtId="0" fontId="10" fillId="0" borderId="121" xfId="9" applyFont="1" applyBorder="1" applyAlignment="1">
      <alignment horizontal="left" vertical="center" wrapText="1"/>
    </xf>
    <xf numFmtId="49" fontId="10" fillId="0" borderId="13" xfId="7" applyNumberFormat="1" applyFont="1" applyBorder="1" applyAlignment="1">
      <alignment horizontal="center" vertical="center"/>
    </xf>
    <xf numFmtId="0" fontId="10" fillId="0" borderId="91" xfId="7" applyFont="1" applyBorder="1" applyAlignment="1">
      <alignment vertical="center" wrapText="1"/>
    </xf>
    <xf numFmtId="4" fontId="33" fillId="0" borderId="3" xfId="7" applyNumberFormat="1" applyFont="1" applyBorder="1" applyAlignment="1">
      <alignment vertical="center" wrapText="1"/>
    </xf>
    <xf numFmtId="4" fontId="33" fillId="0" borderId="66" xfId="7" applyNumberFormat="1" applyFont="1" applyBorder="1" applyAlignment="1">
      <alignment vertical="center" wrapText="1"/>
    </xf>
    <xf numFmtId="4" fontId="10" fillId="0" borderId="8" xfId="7" applyNumberFormat="1" applyFont="1" applyBorder="1" applyAlignment="1">
      <alignment vertical="center" wrapText="1"/>
    </xf>
    <xf numFmtId="4" fontId="10" fillId="0" borderId="7" xfId="7" applyNumberFormat="1" applyFont="1" applyBorder="1" applyAlignment="1">
      <alignment vertical="center"/>
    </xf>
    <xf numFmtId="0" fontId="10" fillId="0" borderId="12" xfId="7" applyFont="1" applyBorder="1" applyAlignment="1">
      <alignment vertical="center" wrapText="1"/>
    </xf>
    <xf numFmtId="4" fontId="10" fillId="0" borderId="13" xfId="7" applyNumberFormat="1" applyFont="1" applyBorder="1" applyAlignment="1">
      <alignment vertical="center" wrapText="1"/>
    </xf>
    <xf numFmtId="4" fontId="10" fillId="0" borderId="12" xfId="7" applyNumberFormat="1" applyFont="1" applyBorder="1" applyAlignment="1">
      <alignment vertical="center" wrapText="1"/>
    </xf>
    <xf numFmtId="4" fontId="10" fillId="11" borderId="14" xfId="7" applyNumberFormat="1" applyFont="1" applyFill="1" applyBorder="1" applyAlignment="1">
      <alignment horizontal="right" vertical="center" wrapText="1"/>
    </xf>
    <xf numFmtId="4" fontId="10" fillId="4" borderId="14" xfId="7" applyNumberFormat="1" applyFont="1" applyFill="1" applyBorder="1" applyAlignment="1">
      <alignment horizontal="right" vertical="center" wrapText="1"/>
    </xf>
    <xf numFmtId="0" fontId="10" fillId="0" borderId="99" xfId="12" applyFont="1" applyBorder="1" applyAlignment="1">
      <alignment vertical="center" wrapText="1"/>
    </xf>
    <xf numFmtId="49" fontId="10" fillId="0" borderId="57" xfId="23" applyNumberFormat="1" applyFont="1" applyBorder="1" applyAlignment="1">
      <alignment horizontal="center" vertical="center"/>
    </xf>
    <xf numFmtId="0" fontId="10" fillId="0" borderId="12" xfId="23" applyFont="1" applyBorder="1" applyAlignment="1">
      <alignment vertical="center" wrapText="1"/>
    </xf>
    <xf numFmtId="0" fontId="10" fillId="0" borderId="91" xfId="2" applyFont="1" applyBorder="1" applyAlignment="1">
      <alignment vertical="center" wrapText="1"/>
    </xf>
    <xf numFmtId="0" fontId="10" fillId="0" borderId="99" xfId="2" applyFont="1" applyBorder="1" applyAlignment="1">
      <alignment horizontal="left" vertical="center" wrapText="1"/>
    </xf>
    <xf numFmtId="49" fontId="10" fillId="0" borderId="29" xfId="20" applyNumberFormat="1" applyFont="1" applyBorder="1" applyAlignment="1">
      <alignment vertical="center"/>
    </xf>
    <xf numFmtId="0" fontId="10" fillId="0" borderId="57" xfId="2" applyFont="1" applyBorder="1" applyAlignment="1">
      <alignment horizontal="center" vertical="center" wrapText="1"/>
    </xf>
    <xf numFmtId="4" fontId="10" fillId="11" borderId="101" xfId="20" applyNumberFormat="1" applyFont="1" applyFill="1" applyBorder="1" applyAlignment="1">
      <alignment vertical="center" wrapText="1"/>
    </xf>
    <xf numFmtId="4" fontId="10" fillId="0" borderId="49" xfId="20" applyNumberFormat="1" applyFont="1" applyBorder="1" applyAlignment="1">
      <alignment horizontal="center" vertical="center" wrapText="1"/>
    </xf>
    <xf numFmtId="166" fontId="10" fillId="2" borderId="31" xfId="20" applyNumberFormat="1" applyFont="1" applyFill="1" applyBorder="1" applyAlignment="1">
      <alignment horizontal="right" vertical="center"/>
    </xf>
    <xf numFmtId="166" fontId="10" fillId="2" borderId="21" xfId="20" applyNumberFormat="1" applyFont="1" applyFill="1" applyBorder="1" applyAlignment="1">
      <alignment horizontal="right" vertical="center"/>
    </xf>
    <xf numFmtId="166" fontId="10" fillId="2" borderId="14" xfId="20" applyNumberFormat="1" applyFont="1" applyFill="1" applyBorder="1" applyAlignment="1">
      <alignment horizontal="right" vertical="center"/>
    </xf>
    <xf numFmtId="0" fontId="10" fillId="0" borderId="54" xfId="5" applyFont="1" applyBorder="1" applyAlignment="1">
      <alignment horizontal="left" vertical="center" wrapText="1"/>
    </xf>
    <xf numFmtId="0" fontId="10" fillId="0" borderId="52" xfId="5" applyFont="1" applyBorder="1" applyAlignment="1">
      <alignment horizontal="left" vertical="center" wrapText="1"/>
    </xf>
    <xf numFmtId="0" fontId="8" fillId="0" borderId="39" xfId="5" applyFont="1" applyBorder="1" applyAlignment="1">
      <alignment horizontal="center" vertical="center"/>
    </xf>
    <xf numFmtId="0" fontId="61" fillId="0" borderId="6" xfId="5" applyFont="1" applyBorder="1" applyAlignment="1">
      <alignment horizontal="left" vertical="center"/>
    </xf>
    <xf numFmtId="0" fontId="60" fillId="0" borderId="39" xfId="5" applyFont="1" applyBorder="1" applyAlignment="1">
      <alignment horizontal="left" vertical="center"/>
    </xf>
    <xf numFmtId="166" fontId="8" fillId="3" borderId="41" xfId="1" applyNumberFormat="1" applyFont="1" applyFill="1" applyBorder="1" applyAlignment="1">
      <alignment vertical="center" wrapText="1"/>
    </xf>
    <xf numFmtId="166" fontId="8" fillId="8" borderId="14" xfId="1" applyNumberFormat="1" applyFont="1" applyFill="1" applyBorder="1" applyAlignment="1">
      <alignment vertical="center" wrapText="1"/>
    </xf>
    <xf numFmtId="166" fontId="6" fillId="3" borderId="39" xfId="1" applyNumberFormat="1" applyFont="1" applyFill="1" applyBorder="1" applyAlignment="1">
      <alignment vertical="center" wrapText="1"/>
    </xf>
    <xf numFmtId="166" fontId="6" fillId="8" borderId="4" xfId="1" applyNumberFormat="1" applyFont="1" applyFill="1" applyBorder="1" applyAlignment="1">
      <alignment vertical="center" wrapText="1"/>
    </xf>
    <xf numFmtId="166" fontId="8" fillId="3" borderId="42" xfId="1" applyNumberFormat="1" applyFont="1" applyFill="1" applyBorder="1" applyAlignment="1">
      <alignment vertical="center" wrapText="1"/>
    </xf>
    <xf numFmtId="166" fontId="8" fillId="8" borderId="21" xfId="1" applyNumberFormat="1" applyFont="1" applyFill="1" applyBorder="1" applyAlignment="1">
      <alignment vertical="center" wrapText="1"/>
    </xf>
    <xf numFmtId="0" fontId="2" fillId="0" borderId="0" xfId="20"/>
    <xf numFmtId="0" fontId="86" fillId="0" borderId="0" xfId="20" applyFont="1"/>
    <xf numFmtId="0" fontId="87" fillId="0" borderId="0" xfId="20" applyFont="1" applyAlignment="1">
      <alignment horizontal="center"/>
    </xf>
    <xf numFmtId="0" fontId="88" fillId="0" borderId="0" xfId="20" applyFont="1" applyAlignment="1">
      <alignment horizontal="center"/>
    </xf>
    <xf numFmtId="0" fontId="89" fillId="0" borderId="0" xfId="20" applyFont="1" applyAlignment="1">
      <alignment horizontal="center"/>
    </xf>
    <xf numFmtId="14" fontId="3" fillId="0" borderId="0" xfId="20" applyNumberFormat="1" applyFont="1"/>
    <xf numFmtId="0" fontId="3" fillId="0" borderId="0" xfId="20" applyFont="1"/>
    <xf numFmtId="0" fontId="86" fillId="0" borderId="0" xfId="20" applyFont="1" applyAlignment="1">
      <alignment horizontal="center"/>
    </xf>
    <xf numFmtId="0" fontId="2" fillId="0" borderId="0" xfId="38"/>
    <xf numFmtId="0" fontId="26" fillId="0" borderId="0" xfId="38" applyFont="1" applyAlignment="1">
      <alignment horizontal="center"/>
    </xf>
    <xf numFmtId="0" fontId="10" fillId="0" borderId="0" xfId="38" applyFont="1" applyAlignment="1">
      <alignment horizontal="left"/>
    </xf>
    <xf numFmtId="0" fontId="10" fillId="0" borderId="0" xfId="38" applyFont="1"/>
    <xf numFmtId="49" fontId="26" fillId="0" borderId="0" xfId="38" applyNumberFormat="1" applyFont="1" applyAlignment="1">
      <alignment horizontal="center"/>
    </xf>
    <xf numFmtId="49" fontId="10" fillId="0" borderId="0" xfId="38" applyNumberFormat="1" applyFont="1"/>
    <xf numFmtId="0" fontId="90" fillId="0" borderId="0" xfId="30" applyFont="1"/>
    <xf numFmtId="0" fontId="2" fillId="0" borderId="0" xfId="30"/>
    <xf numFmtId="0" fontId="90" fillId="0" borderId="0" xfId="30" applyFont="1" applyAlignment="1">
      <alignment vertical="center" shrinkToFit="1"/>
    </xf>
    <xf numFmtId="0" fontId="3" fillId="0" borderId="0" xfId="30" applyFont="1" applyAlignment="1">
      <alignment vertical="center"/>
    </xf>
    <xf numFmtId="0" fontId="3" fillId="0" borderId="0" xfId="38" applyFont="1" applyAlignment="1">
      <alignment horizontal="center" vertical="center"/>
    </xf>
    <xf numFmtId="0" fontId="3" fillId="0" borderId="0" xfId="38" applyFont="1" applyAlignment="1">
      <alignment horizontal="center"/>
    </xf>
    <xf numFmtId="0" fontId="2" fillId="0" borderId="0" xfId="38" applyAlignment="1">
      <alignment horizontal="center" vertical="center"/>
    </xf>
    <xf numFmtId="0" fontId="20" fillId="0" borderId="0" xfId="38" applyFont="1" applyAlignment="1">
      <alignment vertical="center"/>
    </xf>
    <xf numFmtId="0" fontId="2" fillId="0" borderId="0" xfId="38" applyAlignment="1">
      <alignment vertical="center"/>
    </xf>
    <xf numFmtId="0" fontId="8" fillId="0" borderId="0" xfId="38" applyFont="1" applyAlignment="1">
      <alignment horizontal="right"/>
    </xf>
    <xf numFmtId="0" fontId="8" fillId="0" borderId="16" xfId="38" applyFont="1" applyBorder="1" applyAlignment="1">
      <alignment horizontal="center" vertical="center"/>
    </xf>
    <xf numFmtId="0" fontId="8" fillId="3" borderId="4" xfId="38" applyFont="1" applyFill="1" applyBorder="1" applyAlignment="1">
      <alignment horizontal="center" vertical="center"/>
    </xf>
    <xf numFmtId="0" fontId="8" fillId="0" borderId="4" xfId="4" applyFont="1" applyBorder="1" applyAlignment="1">
      <alignment horizontal="center" vertical="center" wrapText="1"/>
    </xf>
    <xf numFmtId="0" fontId="8" fillId="18" borderId="4" xfId="38" applyFont="1" applyFill="1" applyBorder="1" applyAlignment="1">
      <alignment horizontal="center" vertical="center"/>
    </xf>
    <xf numFmtId="4" fontId="8" fillId="3" borderId="4" xfId="38" applyNumberFormat="1" applyFont="1" applyFill="1" applyBorder="1" applyAlignment="1">
      <alignment vertical="center"/>
    </xf>
    <xf numFmtId="4" fontId="8" fillId="0" borderId="5" xfId="38" applyNumberFormat="1" applyFont="1" applyBorder="1" applyAlignment="1">
      <alignment vertical="center"/>
    </xf>
    <xf numFmtId="4" fontId="8" fillId="18" borderId="5" xfId="38" applyNumberFormat="1" applyFont="1" applyFill="1" applyBorder="1" applyAlignment="1">
      <alignment vertical="center"/>
    </xf>
    <xf numFmtId="0" fontId="10" fillId="0" borderId="17" xfId="38" applyFont="1" applyBorder="1" applyAlignment="1">
      <alignment horizontal="center" vertical="center"/>
    </xf>
    <xf numFmtId="4" fontId="10" fillId="3" borderId="9" xfId="38" applyNumberFormat="1" applyFont="1" applyFill="1" applyBorder="1" applyAlignment="1">
      <alignment vertical="center"/>
    </xf>
    <xf numFmtId="4" fontId="10" fillId="0" borderId="9" xfId="38" applyNumberFormat="1" applyFont="1" applyBorder="1" applyAlignment="1">
      <alignment vertical="center"/>
    </xf>
    <xf numFmtId="4" fontId="10" fillId="18" borderId="9" xfId="38" applyNumberFormat="1" applyFont="1" applyFill="1" applyBorder="1" applyAlignment="1">
      <alignment vertical="center"/>
    </xf>
    <xf numFmtId="0" fontId="10" fillId="0" borderId="18" xfId="38" applyFont="1" applyBorder="1" applyAlignment="1">
      <alignment horizontal="center" vertical="center"/>
    </xf>
    <xf numFmtId="4" fontId="10" fillId="3" borderId="31" xfId="38" applyNumberFormat="1" applyFont="1" applyFill="1" applyBorder="1" applyAlignment="1">
      <alignment vertical="center"/>
    </xf>
    <xf numFmtId="4" fontId="10" fillId="0" borderId="31" xfId="38" applyNumberFormat="1" applyFont="1" applyBorder="1" applyAlignment="1">
      <alignment vertical="center"/>
    </xf>
    <xf numFmtId="4" fontId="10" fillId="18" borderId="21" xfId="38" applyNumberFormat="1" applyFont="1" applyFill="1" applyBorder="1" applyAlignment="1">
      <alignment vertical="center"/>
    </xf>
    <xf numFmtId="0" fontId="10" fillId="0" borderId="38" xfId="38" applyFont="1" applyBorder="1" applyAlignment="1">
      <alignment horizontal="center" vertical="center"/>
    </xf>
    <xf numFmtId="4" fontId="10" fillId="3" borderId="15" xfId="38" applyNumberFormat="1" applyFont="1" applyFill="1" applyBorder="1" applyAlignment="1">
      <alignment vertical="center"/>
    </xf>
    <xf numFmtId="4" fontId="10" fillId="0" borderId="15" xfId="38" applyNumberFormat="1" applyFont="1" applyBorder="1" applyAlignment="1">
      <alignment vertical="center"/>
    </xf>
    <xf numFmtId="4" fontId="10" fillId="18" borderId="15" xfId="38" applyNumberFormat="1" applyFont="1" applyFill="1" applyBorder="1" applyAlignment="1">
      <alignment vertical="center"/>
    </xf>
    <xf numFmtId="0" fontId="10" fillId="0" borderId="41" xfId="38" applyFont="1" applyBorder="1" applyAlignment="1">
      <alignment vertical="center"/>
    </xf>
    <xf numFmtId="0" fontId="29" fillId="0" borderId="0" xfId="38" applyFont="1" applyAlignment="1">
      <alignment horizontal="center" vertical="center"/>
    </xf>
    <xf numFmtId="0" fontId="29" fillId="0" borderId="0" xfId="38" applyFont="1" applyAlignment="1">
      <alignment vertical="center"/>
    </xf>
    <xf numFmtId="4" fontId="8" fillId="0" borderId="4" xfId="38" applyNumberFormat="1" applyFont="1" applyBorder="1" applyAlignment="1">
      <alignment vertical="center"/>
    </xf>
    <xf numFmtId="4" fontId="8" fillId="18" borderId="4" xfId="38" applyNumberFormat="1" applyFont="1" applyFill="1" applyBorder="1" applyAlignment="1">
      <alignment vertical="center"/>
    </xf>
    <xf numFmtId="0" fontId="10" fillId="0" borderId="64" xfId="38" applyFont="1" applyBorder="1" applyAlignment="1">
      <alignment horizontal="center" vertical="center"/>
    </xf>
    <xf numFmtId="4" fontId="10" fillId="0" borderId="32" xfId="38" applyNumberFormat="1" applyFont="1" applyBorder="1" applyAlignment="1">
      <alignment vertical="center"/>
    </xf>
    <xf numFmtId="4" fontId="10" fillId="18" borderId="32" xfId="38" applyNumberFormat="1" applyFont="1" applyFill="1" applyBorder="1" applyAlignment="1">
      <alignment vertical="center"/>
    </xf>
    <xf numFmtId="4" fontId="10" fillId="3" borderId="21" xfId="38" applyNumberFormat="1" applyFont="1" applyFill="1" applyBorder="1" applyAlignment="1">
      <alignment vertical="center"/>
    </xf>
    <xf numFmtId="4" fontId="10" fillId="0" borderId="22" xfId="38" applyNumberFormat="1" applyFont="1" applyBorder="1" applyAlignment="1">
      <alignment vertical="center"/>
    </xf>
    <xf numFmtId="4" fontId="10" fillId="18" borderId="22" xfId="38" applyNumberFormat="1" applyFont="1" applyFill="1" applyBorder="1" applyAlignment="1">
      <alignment vertical="center"/>
    </xf>
    <xf numFmtId="4" fontId="10" fillId="3" borderId="35" xfId="38" applyNumberFormat="1" applyFont="1" applyFill="1" applyBorder="1" applyAlignment="1">
      <alignment vertical="center"/>
    </xf>
    <xf numFmtId="4" fontId="10" fillId="0" borderId="36" xfId="38" applyNumberFormat="1" applyFont="1" applyBorder="1" applyAlignment="1">
      <alignment vertical="center"/>
    </xf>
    <xf numFmtId="4" fontId="10" fillId="18" borderId="36" xfId="38" applyNumberFormat="1" applyFont="1" applyFill="1" applyBorder="1" applyAlignment="1">
      <alignment vertical="center"/>
    </xf>
    <xf numFmtId="0" fontId="10" fillId="0" borderId="16" xfId="38" applyFont="1" applyBorder="1" applyAlignment="1">
      <alignment horizontal="center" vertical="center"/>
    </xf>
    <xf numFmtId="4" fontId="10" fillId="3" borderId="4" xfId="38" applyNumberFormat="1" applyFont="1" applyFill="1" applyBorder="1" applyAlignment="1">
      <alignment vertical="center"/>
    </xf>
    <xf numFmtId="4" fontId="10" fillId="0" borderId="5" xfId="38" applyNumberFormat="1" applyFont="1" applyBorder="1" applyAlignment="1">
      <alignment vertical="center"/>
    </xf>
    <xf numFmtId="4" fontId="10" fillId="18" borderId="5" xfId="38" applyNumberFormat="1" applyFont="1" applyFill="1" applyBorder="1" applyAlignment="1">
      <alignment vertical="center"/>
    </xf>
    <xf numFmtId="0" fontId="10" fillId="0" borderId="0" xfId="38" applyFont="1" applyAlignment="1">
      <alignment horizontal="center" vertical="center"/>
    </xf>
    <xf numFmtId="0" fontId="10" fillId="0" borderId="0" xfId="38" applyFont="1" applyAlignment="1">
      <alignment horizontal="center" vertical="center" wrapText="1"/>
    </xf>
    <xf numFmtId="0" fontId="10" fillId="0" borderId="0" xfId="38" applyFont="1" applyAlignment="1">
      <alignment vertical="center" wrapText="1"/>
    </xf>
    <xf numFmtId="4" fontId="10" fillId="0" borderId="0" xfId="38" applyNumberFormat="1" applyFont="1"/>
    <xf numFmtId="0" fontId="10" fillId="0" borderId="28" xfId="38" applyFont="1" applyBorder="1" applyAlignment="1">
      <alignment horizontal="center" vertical="center"/>
    </xf>
    <xf numFmtId="0" fontId="10" fillId="0" borderId="7" xfId="38" applyFont="1" applyBorder="1" applyAlignment="1">
      <alignment horizontal="center" vertical="center"/>
    </xf>
    <xf numFmtId="4" fontId="10" fillId="18" borderId="31" xfId="38" applyNumberFormat="1" applyFont="1" applyFill="1" applyBorder="1" applyAlignment="1">
      <alignment vertical="center"/>
    </xf>
    <xf numFmtId="0" fontId="10" fillId="0" borderId="20" xfId="38" applyFont="1" applyBorder="1" applyAlignment="1">
      <alignment horizontal="center" vertical="center"/>
    </xf>
    <xf numFmtId="4" fontId="10" fillId="0" borderId="21" xfId="38" applyNumberFormat="1" applyFont="1" applyBorder="1" applyAlignment="1">
      <alignment vertical="center"/>
    </xf>
    <xf numFmtId="4" fontId="91" fillId="0" borderId="56" xfId="38" applyNumberFormat="1" applyFont="1" applyBorder="1" applyAlignment="1">
      <alignment horizontal="center" vertical="center"/>
    </xf>
    <xf numFmtId="4" fontId="2" fillId="0" borderId="0" xfId="38" applyNumberFormat="1" applyAlignment="1">
      <alignment vertical="center"/>
    </xf>
    <xf numFmtId="166" fontId="2" fillId="0" borderId="0" xfId="38" applyNumberFormat="1" applyAlignment="1">
      <alignment vertical="center"/>
    </xf>
    <xf numFmtId="0" fontId="10" fillId="0" borderId="37" xfId="38" applyFont="1" applyBorder="1" applyAlignment="1">
      <alignment horizontal="center" vertical="center"/>
    </xf>
    <xf numFmtId="0" fontId="10" fillId="0" borderId="12" xfId="38" applyFont="1" applyBorder="1" applyAlignment="1">
      <alignment horizontal="center" vertical="center"/>
    </xf>
    <xf numFmtId="4" fontId="10" fillId="0" borderId="35" xfId="38" applyNumberFormat="1" applyFont="1" applyBorder="1" applyAlignment="1">
      <alignment vertical="center"/>
    </xf>
    <xf numFmtId="4" fontId="10" fillId="18" borderId="35" xfId="38" applyNumberFormat="1" applyFont="1" applyFill="1" applyBorder="1" applyAlignment="1">
      <alignment vertical="center"/>
    </xf>
    <xf numFmtId="0" fontId="10" fillId="0" borderId="33" xfId="38" applyFont="1" applyBorder="1" applyAlignment="1">
      <alignment horizontal="center" vertical="center"/>
    </xf>
    <xf numFmtId="0" fontId="10" fillId="0" borderId="33" xfId="38" applyFont="1" applyBorder="1" applyAlignment="1">
      <alignment horizontal="left" vertical="center"/>
    </xf>
    <xf numFmtId="0" fontId="10" fillId="0" borderId="36" xfId="38" applyFont="1" applyBorder="1" applyAlignment="1">
      <alignment horizontal="left" vertical="center"/>
    </xf>
    <xf numFmtId="0" fontId="10" fillId="0" borderId="23" xfId="38" applyFont="1" applyBorder="1" applyAlignment="1">
      <alignment horizontal="center" vertical="center"/>
    </xf>
    <xf numFmtId="0" fontId="10" fillId="0" borderId="121" xfId="38" applyFont="1" applyBorder="1" applyAlignment="1">
      <alignment horizontal="center" vertical="center"/>
    </xf>
    <xf numFmtId="4" fontId="10" fillId="3" borderId="26" xfId="38" applyNumberFormat="1" applyFont="1" applyFill="1" applyBorder="1" applyAlignment="1">
      <alignment vertical="center"/>
    </xf>
    <xf numFmtId="4" fontId="10" fillId="0" borderId="26" xfId="38" applyNumberFormat="1" applyFont="1" applyBorder="1" applyAlignment="1">
      <alignment vertical="center"/>
    </xf>
    <xf numFmtId="4" fontId="10" fillId="18" borderId="26" xfId="38" applyNumberFormat="1" applyFont="1" applyFill="1" applyBorder="1" applyAlignment="1">
      <alignment vertical="center"/>
    </xf>
    <xf numFmtId="0" fontId="10" fillId="0" borderId="25" xfId="38" applyFont="1" applyBorder="1" applyAlignment="1">
      <alignment horizontal="center" vertical="center"/>
    </xf>
    <xf numFmtId="4" fontId="10" fillId="3" borderId="14" xfId="38" applyNumberFormat="1" applyFont="1" applyFill="1" applyBorder="1" applyAlignment="1">
      <alignment vertical="center"/>
    </xf>
    <xf numFmtId="4" fontId="10" fillId="0" borderId="14" xfId="38" applyNumberFormat="1" applyFont="1" applyBorder="1" applyAlignment="1">
      <alignment vertical="center"/>
    </xf>
    <xf numFmtId="4" fontId="10" fillId="18" borderId="14" xfId="38" applyNumberFormat="1" applyFont="1" applyFill="1" applyBorder="1" applyAlignment="1">
      <alignment vertical="center"/>
    </xf>
    <xf numFmtId="4" fontId="8" fillId="0" borderId="0" xfId="38" applyNumberFormat="1" applyFont="1"/>
    <xf numFmtId="4" fontId="2" fillId="0" borderId="0" xfId="38" applyNumberFormat="1"/>
    <xf numFmtId="168" fontId="2" fillId="0" borderId="0" xfId="38" applyNumberFormat="1"/>
    <xf numFmtId="0" fontId="8" fillId="0" borderId="0" xfId="38" applyFont="1" applyAlignment="1">
      <alignment horizontal="center" vertical="center"/>
    </xf>
    <xf numFmtId="0" fontId="8" fillId="0" borderId="39" xfId="38" applyFont="1" applyBorder="1" applyAlignment="1">
      <alignment horizontal="center" vertical="center"/>
    </xf>
    <xf numFmtId="4" fontId="59" fillId="0" borderId="4" xfId="38" applyNumberFormat="1" applyFont="1" applyBorder="1" applyAlignment="1">
      <alignment horizontal="right" vertical="center"/>
    </xf>
    <xf numFmtId="0" fontId="59" fillId="0" borderId="1" xfId="38" applyFont="1" applyBorder="1" applyAlignment="1">
      <alignment horizontal="center" vertical="center"/>
    </xf>
    <xf numFmtId="0" fontId="35" fillId="0" borderId="73" xfId="38" applyFont="1" applyBorder="1" applyAlignment="1">
      <alignment horizontal="center" vertical="center"/>
    </xf>
    <xf numFmtId="0" fontId="60" fillId="0" borderId="39" xfId="38" applyFont="1" applyBorder="1" applyAlignment="1">
      <alignment horizontal="center" vertical="center"/>
    </xf>
    <xf numFmtId="0" fontId="59" fillId="0" borderId="66" xfId="38" applyFont="1" applyBorder="1" applyAlignment="1">
      <alignment horizontal="center" vertical="center"/>
    </xf>
    <xf numFmtId="0" fontId="59" fillId="0" borderId="39" xfId="38" applyFont="1" applyBorder="1" applyAlignment="1">
      <alignment horizontal="left" vertical="center"/>
    </xf>
    <xf numFmtId="4" fontId="59" fillId="0" borderId="4" xfId="38" applyNumberFormat="1" applyFont="1" applyBorder="1" applyAlignment="1">
      <alignment vertical="center"/>
    </xf>
    <xf numFmtId="4" fontId="10" fillId="3" borderId="9" xfId="38" applyNumberFormat="1" applyFont="1" applyFill="1" applyBorder="1" applyAlignment="1">
      <alignment horizontal="right" vertical="center" wrapText="1"/>
    </xf>
    <xf numFmtId="0" fontId="56" fillId="0" borderId="52" xfId="38" applyFont="1" applyBorder="1" applyAlignment="1">
      <alignment horizontal="center" vertical="center"/>
    </xf>
    <xf numFmtId="0" fontId="56" fillId="0" borderId="51" xfId="38" applyFont="1" applyBorder="1" applyAlignment="1">
      <alignment horizontal="center" vertical="center"/>
    </xf>
    <xf numFmtId="0" fontId="56" fillId="0" borderId="97" xfId="38" applyFont="1" applyBorder="1" applyAlignment="1">
      <alignment horizontal="center" vertical="center"/>
    </xf>
    <xf numFmtId="0" fontId="56" fillId="0" borderId="44" xfId="38" applyFont="1" applyBorder="1" applyAlignment="1">
      <alignment horizontal="left" vertical="center"/>
    </xf>
    <xf numFmtId="4" fontId="61" fillId="18" borderId="31" xfId="38" applyNumberFormat="1" applyFont="1" applyFill="1" applyBorder="1" applyAlignment="1">
      <alignment vertical="center"/>
    </xf>
    <xf numFmtId="4" fontId="10" fillId="3" borderId="21" xfId="38" applyNumberFormat="1" applyFont="1" applyFill="1" applyBorder="1" applyAlignment="1">
      <alignment horizontal="right" vertical="center" wrapText="1"/>
    </xf>
    <xf numFmtId="0" fontId="56" fillId="0" borderId="54" xfId="38" applyFont="1" applyBorder="1" applyAlignment="1">
      <alignment horizontal="center" vertical="center"/>
    </xf>
    <xf numFmtId="0" fontId="56" fillId="0" borderId="48" xfId="38" applyFont="1" applyBorder="1" applyAlignment="1">
      <alignment horizontal="center" vertical="center"/>
    </xf>
    <xf numFmtId="0" fontId="56" fillId="0" borderId="95" xfId="38" applyFont="1" applyBorder="1" applyAlignment="1">
      <alignment horizontal="center" vertical="center"/>
    </xf>
    <xf numFmtId="0" fontId="56" fillId="0" borderId="42" xfId="38" applyFont="1" applyBorder="1" applyAlignment="1">
      <alignment horizontal="left" vertical="center"/>
    </xf>
    <xf numFmtId="4" fontId="10" fillId="3" borderId="49" xfId="38" applyNumberFormat="1" applyFont="1" applyFill="1" applyBorder="1" applyAlignment="1">
      <alignment horizontal="right" vertical="center" wrapText="1"/>
    </xf>
    <xf numFmtId="0" fontId="56" fillId="0" borderId="101" xfId="38" applyFont="1" applyBorder="1" applyAlignment="1">
      <alignment horizontal="center" vertical="center"/>
    </xf>
    <xf numFmtId="0" fontId="56" fillId="0" borderId="129" xfId="38" applyFont="1" applyBorder="1" applyAlignment="1">
      <alignment horizontal="left" vertical="center"/>
    </xf>
    <xf numFmtId="4" fontId="61" fillId="18" borderId="14" xfId="38" applyNumberFormat="1" applyFont="1" applyFill="1" applyBorder="1" applyAlignment="1">
      <alignment vertical="center"/>
    </xf>
    <xf numFmtId="4" fontId="35" fillId="0" borderId="4" xfId="38" applyNumberFormat="1" applyFont="1" applyBorder="1" applyAlignment="1">
      <alignment horizontal="right" vertical="center"/>
    </xf>
    <xf numFmtId="0" fontId="60" fillId="0" borderId="1" xfId="38" applyFont="1" applyBorder="1" applyAlignment="1">
      <alignment horizontal="center" vertical="center"/>
    </xf>
    <xf numFmtId="0" fontId="59" fillId="0" borderId="2" xfId="38" applyFont="1" applyBorder="1" applyAlignment="1">
      <alignment horizontal="center" vertical="center"/>
    </xf>
    <xf numFmtId="0" fontId="60" fillId="0" borderId="2" xfId="38" applyFont="1" applyBorder="1" applyAlignment="1">
      <alignment horizontal="center" vertical="center"/>
    </xf>
    <xf numFmtId="0" fontId="60" fillId="0" borderId="39" xfId="38" applyFont="1" applyBorder="1" applyAlignment="1">
      <alignment horizontal="left" vertical="center"/>
    </xf>
    <xf numFmtId="4" fontId="60" fillId="0" borderId="4" xfId="38" applyNumberFormat="1" applyFont="1" applyBorder="1" applyAlignment="1">
      <alignment vertical="center"/>
    </xf>
    <xf numFmtId="4" fontId="10" fillId="3" borderId="9" xfId="38" applyNumberFormat="1" applyFont="1" applyFill="1" applyBorder="1" applyAlignment="1">
      <alignment horizontal="right" vertical="center"/>
    </xf>
    <xf numFmtId="0" fontId="61" fillId="0" borderId="6" xfId="38" applyFont="1" applyBorder="1" applyAlignment="1">
      <alignment horizontal="center" vertical="center"/>
    </xf>
    <xf numFmtId="0" fontId="61" fillId="0" borderId="8" xfId="38" applyFont="1" applyBorder="1" applyAlignment="1">
      <alignment horizontal="center" vertical="center"/>
    </xf>
    <xf numFmtId="0" fontId="61" fillId="0" borderId="7" xfId="38" applyFont="1" applyBorder="1" applyAlignment="1">
      <alignment horizontal="center" vertical="center"/>
    </xf>
    <xf numFmtId="0" fontId="61" fillId="0" borderId="94" xfId="38" applyFont="1" applyBorder="1" applyAlignment="1">
      <alignment horizontal="center" vertical="center"/>
    </xf>
    <xf numFmtId="0" fontId="56" fillId="0" borderId="40" xfId="38" applyFont="1" applyBorder="1" applyAlignment="1">
      <alignment horizontal="left" vertical="center"/>
    </xf>
    <xf numFmtId="4" fontId="61" fillId="18" borderId="9" xfId="38" applyNumberFormat="1" applyFont="1" applyFill="1" applyBorder="1" applyAlignment="1">
      <alignment vertical="center"/>
    </xf>
    <xf numFmtId="4" fontId="10" fillId="3" borderId="31" xfId="38" applyNumberFormat="1" applyFont="1" applyFill="1" applyBorder="1" applyAlignment="1">
      <alignment horizontal="right" vertical="center"/>
    </xf>
    <xf numFmtId="0" fontId="61" fillId="0" borderId="52" xfId="38" applyFont="1" applyBorder="1" applyAlignment="1">
      <alignment horizontal="center" vertical="center"/>
    </xf>
    <xf numFmtId="0" fontId="61" fillId="0" borderId="29" xfId="38" applyFont="1" applyBorder="1" applyAlignment="1">
      <alignment horizontal="center" vertical="center"/>
    </xf>
    <xf numFmtId="0" fontId="61" fillId="0" borderId="30" xfId="38" applyFont="1" applyBorder="1" applyAlignment="1">
      <alignment horizontal="center" vertical="center"/>
    </xf>
    <xf numFmtId="0" fontId="61" fillId="0" borderId="97" xfId="38" applyFont="1" applyBorder="1" applyAlignment="1">
      <alignment horizontal="center" vertical="center"/>
    </xf>
    <xf numFmtId="4" fontId="10" fillId="3" borderId="21" xfId="38" applyNumberFormat="1" applyFont="1" applyFill="1" applyBorder="1" applyAlignment="1">
      <alignment horizontal="right" vertical="center"/>
    </xf>
    <xf numFmtId="0" fontId="61" fillId="0" borderId="54" xfId="38" applyFont="1" applyBorder="1" applyAlignment="1">
      <alignment horizontal="center" vertical="center"/>
    </xf>
    <xf numFmtId="0" fontId="61" fillId="0" borderId="19" xfId="38" applyFont="1" applyBorder="1" applyAlignment="1">
      <alignment horizontal="center" vertical="center"/>
    </xf>
    <xf numFmtId="0" fontId="61" fillId="0" borderId="20" xfId="38" applyFont="1" applyBorder="1" applyAlignment="1">
      <alignment horizontal="center" vertical="center"/>
    </xf>
    <xf numFmtId="0" fontId="61" fillId="0" borderId="95" xfId="38" applyFont="1" applyBorder="1" applyAlignment="1">
      <alignment horizontal="center" vertical="center"/>
    </xf>
    <xf numFmtId="4" fontId="61" fillId="18" borderId="21" xfId="38" applyNumberFormat="1" applyFont="1" applyFill="1" applyBorder="1" applyAlignment="1">
      <alignment vertical="center"/>
    </xf>
    <xf numFmtId="4" fontId="10" fillId="3" borderId="49" xfId="38" applyNumberFormat="1" applyFont="1" applyFill="1" applyBorder="1" applyAlignment="1">
      <alignment horizontal="right" vertical="center"/>
    </xf>
    <xf numFmtId="0" fontId="61" fillId="0" borderId="11" xfId="38" applyFont="1" applyBorder="1" applyAlignment="1">
      <alignment horizontal="center" vertical="center"/>
    </xf>
    <xf numFmtId="0" fontId="61" fillId="0" borderId="13" xfId="38" applyFont="1" applyBorder="1" applyAlignment="1">
      <alignment horizontal="center" vertical="center"/>
    </xf>
    <xf numFmtId="0" fontId="61" fillId="0" borderId="12" xfId="38" applyFont="1" applyBorder="1" applyAlignment="1">
      <alignment horizontal="center" vertical="center"/>
    </xf>
    <xf numFmtId="0" fontId="61" fillId="0" borderId="91" xfId="38" applyFont="1" applyBorder="1" applyAlignment="1">
      <alignment horizontal="center" vertical="center"/>
    </xf>
    <xf numFmtId="0" fontId="61" fillId="0" borderId="46" xfId="38" applyFont="1" applyBorder="1" applyAlignment="1">
      <alignment horizontal="center" vertical="center"/>
    </xf>
    <xf numFmtId="0" fontId="56" fillId="0" borderId="9" xfId="38" applyFont="1" applyBorder="1" applyAlignment="1">
      <alignment horizontal="left" vertical="center"/>
    </xf>
    <xf numFmtId="4" fontId="10" fillId="3" borderId="14" xfId="38" applyNumberFormat="1" applyFont="1" applyFill="1" applyBorder="1" applyAlignment="1">
      <alignment horizontal="right" vertical="center"/>
    </xf>
    <xf numFmtId="0" fontId="61" fillId="0" borderId="47" xfId="38" applyFont="1" applyBorder="1" applyAlignment="1">
      <alignment horizontal="center" vertical="center"/>
    </xf>
    <xf numFmtId="0" fontId="56" fillId="0" borderId="14" xfId="38" applyFont="1" applyBorder="1" applyAlignment="1">
      <alignment horizontal="left" vertical="center"/>
    </xf>
    <xf numFmtId="49" fontId="10" fillId="0" borderId="0" xfId="38" applyNumberFormat="1" applyFont="1" applyAlignment="1">
      <alignment horizontal="center" vertical="center"/>
    </xf>
    <xf numFmtId="0" fontId="61" fillId="0" borderId="0" xfId="38" applyFont="1" applyAlignment="1">
      <alignment horizontal="center" vertical="center"/>
    </xf>
    <xf numFmtId="0" fontId="56" fillId="0" borderId="0" xfId="38" applyFont="1" applyAlignment="1">
      <alignment horizontal="left" vertical="center"/>
    </xf>
    <xf numFmtId="4" fontId="61" fillId="0" borderId="0" xfId="38" applyNumberFormat="1" applyFont="1" applyAlignment="1">
      <alignment vertical="center"/>
    </xf>
    <xf numFmtId="0" fontId="10" fillId="0" borderId="0" xfId="5" applyFont="1" applyAlignment="1">
      <alignment horizontal="center" vertical="center"/>
    </xf>
    <xf numFmtId="0" fontId="10" fillId="0" borderId="0" xfId="5" applyFont="1" applyAlignment="1">
      <alignment vertical="center"/>
    </xf>
    <xf numFmtId="0" fontId="8" fillId="0" borderId="0" xfId="5" applyFont="1" applyAlignment="1">
      <alignment horizontal="center" vertical="center"/>
    </xf>
    <xf numFmtId="0" fontId="60" fillId="0" borderId="74" xfId="5" applyFont="1" applyBorder="1" applyAlignment="1">
      <alignment horizontal="left" vertical="center"/>
    </xf>
    <xf numFmtId="0" fontId="10" fillId="0" borderId="6" xfId="5" applyFont="1" applyBorder="1" applyAlignment="1">
      <alignment horizontal="left" vertical="center" wrapText="1"/>
    </xf>
    <xf numFmtId="4" fontId="61" fillId="18" borderId="9" xfId="5" applyNumberFormat="1" applyFont="1" applyFill="1" applyBorder="1" applyAlignment="1">
      <alignment vertical="center"/>
    </xf>
    <xf numFmtId="4" fontId="61" fillId="3" borderId="21" xfId="5" applyNumberFormat="1" applyFont="1" applyFill="1" applyBorder="1" applyAlignment="1">
      <alignment vertical="center"/>
    </xf>
    <xf numFmtId="4" fontId="61" fillId="18" borderId="31" xfId="5" applyNumberFormat="1" applyFont="1" applyFill="1" applyBorder="1" applyAlignment="1">
      <alignment vertical="center"/>
    </xf>
    <xf numFmtId="4" fontId="61" fillId="18" borderId="21" xfId="5" applyNumberFormat="1" applyFont="1" applyFill="1" applyBorder="1" applyAlignment="1">
      <alignment vertical="center"/>
    </xf>
    <xf numFmtId="0" fontId="10" fillId="0" borderId="30" xfId="5" applyFont="1" applyBorder="1" applyAlignment="1">
      <alignment horizontal="center" vertical="center"/>
    </xf>
    <xf numFmtId="0" fontId="10" fillId="0" borderId="31" xfId="5" applyFont="1" applyBorder="1" applyAlignment="1">
      <alignment horizontal="left" vertical="center" wrapText="1"/>
    </xf>
    <xf numFmtId="0" fontId="10" fillId="0" borderId="21" xfId="5" applyFont="1" applyBorder="1" applyAlignment="1">
      <alignment horizontal="left" vertical="center" wrapText="1"/>
    </xf>
    <xf numFmtId="4" fontId="61" fillId="3" borderId="14" xfId="5" applyNumberFormat="1" applyFont="1" applyFill="1" applyBorder="1" applyAlignment="1">
      <alignment vertical="center"/>
    </xf>
    <xf numFmtId="0" fontId="10" fillId="0" borderId="57" xfId="5" applyFont="1" applyBorder="1" applyAlignment="1">
      <alignment horizontal="center" vertical="center"/>
    </xf>
    <xf numFmtId="0" fontId="10" fillId="0" borderId="121" xfId="5" applyFont="1" applyBorder="1" applyAlignment="1">
      <alignment horizontal="center" vertical="center"/>
    </xf>
    <xf numFmtId="0" fontId="10" fillId="0" borderId="49" xfId="5" applyFont="1" applyBorder="1" applyAlignment="1">
      <alignment horizontal="left" vertical="center" wrapText="1"/>
    </xf>
    <xf numFmtId="4" fontId="61" fillId="18" borderId="14" xfId="5" applyNumberFormat="1" applyFont="1" applyFill="1" applyBorder="1" applyAlignment="1">
      <alignment vertical="center"/>
    </xf>
    <xf numFmtId="49" fontId="10" fillId="0" borderId="41" xfId="38" applyNumberFormat="1" applyFont="1" applyBorder="1" applyAlignment="1">
      <alignment vertical="center" textRotation="90"/>
    </xf>
    <xf numFmtId="0" fontId="10" fillId="0" borderId="0" xfId="38" applyFont="1" applyAlignment="1">
      <alignment horizontal="left" vertical="center"/>
    </xf>
    <xf numFmtId="0" fontId="8" fillId="0" borderId="0" xfId="38" applyFont="1" applyAlignment="1">
      <alignment horizontal="center"/>
    </xf>
    <xf numFmtId="0" fontId="8" fillId="0" borderId="4" xfId="38" applyFont="1" applyBorder="1" applyAlignment="1">
      <alignment horizontal="center" vertical="center"/>
    </xf>
    <xf numFmtId="0" fontId="35" fillId="0" borderId="4" xfId="38" applyFont="1" applyBorder="1" applyAlignment="1">
      <alignment horizontal="center" vertical="center"/>
    </xf>
    <xf numFmtId="0" fontId="59" fillId="0" borderId="16" xfId="38" applyFont="1" applyBorder="1" applyAlignment="1">
      <alignment horizontal="center" vertical="center"/>
    </xf>
    <xf numFmtId="0" fontId="59" fillId="0" borderId="3" xfId="38" applyFont="1" applyBorder="1" applyAlignment="1">
      <alignment horizontal="center" vertical="center"/>
    </xf>
    <xf numFmtId="0" fontId="60" fillId="0" borderId="3" xfId="38" applyFont="1" applyBorder="1" applyAlignment="1">
      <alignment horizontal="center" vertical="center"/>
    </xf>
    <xf numFmtId="0" fontId="60" fillId="0" borderId="4" xfId="38" applyFont="1" applyBorder="1" applyAlignment="1">
      <alignment horizontal="left" vertical="center"/>
    </xf>
    <xf numFmtId="4" fontId="60" fillId="0" borderId="4" xfId="38" applyNumberFormat="1" applyFont="1" applyBorder="1" applyAlignment="1">
      <alignment horizontal="center" vertical="center"/>
    </xf>
    <xf numFmtId="0" fontId="61" fillId="0" borderId="19" xfId="5" applyFont="1" applyBorder="1" applyAlignment="1">
      <alignment horizontal="center" vertical="center"/>
    </xf>
    <xf numFmtId="0" fontId="10" fillId="0" borderId="21" xfId="5" applyFont="1" applyBorder="1" applyAlignment="1">
      <alignment vertical="center" wrapText="1"/>
    </xf>
    <xf numFmtId="0" fontId="61" fillId="0" borderId="42" xfId="5" applyFont="1" applyBorder="1" applyAlignment="1">
      <alignment horizontal="center" vertical="center"/>
    </xf>
    <xf numFmtId="0" fontId="10" fillId="0" borderId="14" xfId="5" applyFont="1" applyBorder="1" applyAlignment="1">
      <alignment horizontal="left" vertical="center" wrapText="1"/>
    </xf>
    <xf numFmtId="0" fontId="60" fillId="0" borderId="1" xfId="5" applyFont="1" applyBorder="1" applyAlignment="1">
      <alignment horizontal="left" vertical="center"/>
    </xf>
    <xf numFmtId="4" fontId="10" fillId="3" borderId="21" xfId="7" applyNumberFormat="1" applyFont="1" applyFill="1" applyBorder="1" applyAlignment="1">
      <alignment horizontal="right" vertical="center"/>
    </xf>
    <xf numFmtId="166" fontId="10" fillId="18" borderId="21" xfId="7" applyNumberFormat="1" applyFont="1" applyFill="1" applyBorder="1" applyAlignment="1">
      <alignment horizontal="right" vertical="center"/>
    </xf>
    <xf numFmtId="0" fontId="61" fillId="0" borderId="54" xfId="5" applyFont="1" applyBorder="1" applyAlignment="1">
      <alignment horizontal="left" vertical="center"/>
    </xf>
    <xf numFmtId="4" fontId="10" fillId="3" borderId="49" xfId="21" applyNumberFormat="1" applyFont="1" applyFill="1" applyBorder="1" applyAlignment="1">
      <alignment vertical="center"/>
    </xf>
    <xf numFmtId="0" fontId="61" fillId="0" borderId="101" xfId="5" applyFont="1" applyBorder="1" applyAlignment="1">
      <alignment vertical="center"/>
    </xf>
    <xf numFmtId="166" fontId="10" fillId="18" borderId="49" xfId="7" applyNumberFormat="1" applyFont="1" applyFill="1" applyBorder="1" applyAlignment="1">
      <alignment horizontal="right" vertical="center"/>
    </xf>
    <xf numFmtId="4" fontId="35" fillId="0" borderId="1" xfId="38" applyNumberFormat="1" applyFont="1" applyBorder="1" applyAlignment="1">
      <alignment horizontal="right" vertical="center"/>
    </xf>
    <xf numFmtId="4" fontId="60" fillId="0" borderId="14" xfId="38" applyNumberFormat="1" applyFont="1" applyBorder="1" applyAlignment="1">
      <alignment vertical="center"/>
    </xf>
    <xf numFmtId="4" fontId="10" fillId="3" borderId="1" xfId="38" applyNumberFormat="1" applyFont="1" applyFill="1" applyBorder="1" applyAlignment="1">
      <alignment horizontal="right" vertical="center"/>
    </xf>
    <xf numFmtId="0" fontId="61" fillId="0" borderId="16" xfId="38" applyFont="1" applyBorder="1" applyAlignment="1">
      <alignment horizontal="center" vertical="center"/>
    </xf>
    <xf numFmtId="0" fontId="56" fillId="0" borderId="3" xfId="38" applyFont="1" applyBorder="1" applyAlignment="1">
      <alignment horizontal="center" vertical="center"/>
    </xf>
    <xf numFmtId="0" fontId="10" fillId="0" borderId="2" xfId="38" applyFont="1" applyBorder="1" applyAlignment="1">
      <alignment horizontal="center" vertical="center"/>
    </xf>
    <xf numFmtId="0" fontId="10" fillId="0" borderId="66" xfId="38" applyFont="1" applyBorder="1" applyAlignment="1">
      <alignment horizontal="center" vertical="center"/>
    </xf>
    <xf numFmtId="0" fontId="61" fillId="0" borderId="50" xfId="38" applyFont="1" applyBorder="1" applyAlignment="1">
      <alignment horizontal="left" vertical="center"/>
    </xf>
    <xf numFmtId="4" fontId="61" fillId="18" borderId="4" xfId="38" applyNumberFormat="1" applyFont="1" applyFill="1" applyBorder="1" applyAlignment="1">
      <alignment vertical="center"/>
    </xf>
    <xf numFmtId="4" fontId="60" fillId="0" borderId="4" xfId="5" applyNumberFormat="1" applyFont="1" applyBorder="1" applyAlignment="1">
      <alignment horizontal="right" vertical="center"/>
    </xf>
    <xf numFmtId="4" fontId="10" fillId="3" borderId="31" xfId="20" applyNumberFormat="1" applyFont="1" applyFill="1" applyBorder="1" applyAlignment="1">
      <alignment vertical="center" wrapText="1"/>
    </xf>
    <xf numFmtId="0" fontId="56" fillId="0" borderId="29" xfId="5" applyFont="1" applyBorder="1" applyAlignment="1">
      <alignment horizontal="center" vertical="center"/>
    </xf>
    <xf numFmtId="0" fontId="61" fillId="0" borderId="51" xfId="5" applyFont="1" applyBorder="1" applyAlignment="1">
      <alignment horizontal="left" vertical="center"/>
    </xf>
    <xf numFmtId="4" fontId="10" fillId="18" borderId="31" xfId="20" applyNumberFormat="1" applyFont="1" applyFill="1" applyBorder="1" applyAlignment="1">
      <alignment vertical="center" wrapText="1"/>
    </xf>
    <xf numFmtId="0" fontId="61" fillId="0" borderId="48" xfId="5" applyFont="1" applyBorder="1" applyAlignment="1">
      <alignment horizontal="left" vertical="center"/>
    </xf>
    <xf numFmtId="4" fontId="10" fillId="18" borderId="21" xfId="20" applyNumberFormat="1" applyFont="1" applyFill="1" applyBorder="1" applyAlignment="1">
      <alignment vertical="center" wrapText="1"/>
    </xf>
    <xf numFmtId="0" fontId="61" fillId="0" borderId="42" xfId="5" applyFont="1" applyBorder="1" applyAlignment="1">
      <alignment horizontal="left" vertical="center"/>
    </xf>
    <xf numFmtId="0" fontId="61" fillId="0" borderId="13" xfId="5" applyFont="1" applyBorder="1" applyAlignment="1">
      <alignment horizontal="center" vertical="center"/>
    </xf>
    <xf numFmtId="0" fontId="61" fillId="0" borderId="41" xfId="5" applyFont="1" applyBorder="1" applyAlignment="1">
      <alignment horizontal="left" vertical="center"/>
    </xf>
    <xf numFmtId="4" fontId="10" fillId="18" borderId="14" xfId="20" applyNumberFormat="1" applyFont="1" applyFill="1" applyBorder="1" applyAlignment="1">
      <alignment vertical="center" wrapText="1"/>
    </xf>
    <xf numFmtId="0" fontId="56" fillId="0" borderId="13" xfId="38" applyFont="1" applyBorder="1" applyAlignment="1">
      <alignment horizontal="center" vertical="center"/>
    </xf>
    <xf numFmtId="0" fontId="10" fillId="0" borderId="30" xfId="38" applyFont="1" applyBorder="1" applyAlignment="1">
      <alignment horizontal="center" vertical="center"/>
    </xf>
    <xf numFmtId="0" fontId="61" fillId="0" borderId="41" xfId="38" applyFont="1" applyBorder="1" applyAlignment="1">
      <alignment horizontal="left" vertical="center"/>
    </xf>
    <xf numFmtId="4" fontId="61" fillId="3" borderId="9" xfId="38" applyNumberFormat="1" applyFont="1" applyFill="1" applyBorder="1" applyAlignment="1">
      <alignment vertical="center"/>
    </xf>
    <xf numFmtId="0" fontId="56" fillId="0" borderId="8" xfId="38" applyFont="1" applyBorder="1" applyAlignment="1">
      <alignment horizontal="center" vertical="center"/>
    </xf>
    <xf numFmtId="0" fontId="10" fillId="0" borderId="94" xfId="38" applyFont="1" applyBorder="1" applyAlignment="1">
      <alignment horizontal="center" vertical="center"/>
    </xf>
    <xf numFmtId="0" fontId="56" fillId="0" borderId="46" xfId="24" applyFont="1" applyBorder="1" applyAlignment="1">
      <alignment horizontal="left" vertical="center"/>
    </xf>
    <xf numFmtId="4" fontId="61" fillId="3" borderId="49" xfId="38" applyNumberFormat="1" applyFont="1" applyFill="1" applyBorder="1" applyAlignment="1">
      <alignment vertical="center"/>
    </xf>
    <xf numFmtId="0" fontId="61" fillId="0" borderId="101" xfId="38" applyFont="1" applyBorder="1" applyAlignment="1">
      <alignment horizontal="center" vertical="center"/>
    </xf>
    <xf numFmtId="0" fontId="56" fillId="0" borderId="57" xfId="38" applyFont="1" applyBorder="1" applyAlignment="1">
      <alignment horizontal="center" vertical="center"/>
    </xf>
    <xf numFmtId="0" fontId="10" fillId="0" borderId="91" xfId="38" applyFont="1" applyBorder="1" applyAlignment="1">
      <alignment horizontal="center" vertical="center"/>
    </xf>
    <xf numFmtId="0" fontId="56" fillId="0" borderId="58" xfId="24" applyFont="1" applyBorder="1" applyAlignment="1">
      <alignment horizontal="left" vertical="center"/>
    </xf>
    <xf numFmtId="4" fontId="61" fillId="18" borderId="49" xfId="38" applyNumberFormat="1" applyFont="1" applyFill="1" applyBorder="1" applyAlignment="1">
      <alignment vertical="center"/>
    </xf>
    <xf numFmtId="4" fontId="35" fillId="0" borderId="1" xfId="38" applyNumberFormat="1" applyFont="1" applyBorder="1" applyAlignment="1">
      <alignment horizontal="center" vertical="center"/>
    </xf>
    <xf numFmtId="4" fontId="56" fillId="3" borderId="9" xfId="38" applyNumberFormat="1" applyFont="1" applyFill="1" applyBorder="1" applyAlignment="1">
      <alignment horizontal="right" vertical="center"/>
    </xf>
    <xf numFmtId="49" fontId="10" fillId="0" borderId="8" xfId="38" applyNumberFormat="1" applyFont="1" applyBorder="1" applyAlignment="1">
      <alignment horizontal="center" vertical="center"/>
    </xf>
    <xf numFmtId="0" fontId="10" fillId="0" borderId="9" xfId="38" applyFont="1" applyBorder="1" applyAlignment="1">
      <alignment horizontal="left" vertical="center"/>
    </xf>
    <xf numFmtId="4" fontId="56" fillId="18" borderId="9" xfId="38" applyNumberFormat="1" applyFont="1" applyFill="1" applyBorder="1" applyAlignment="1">
      <alignment vertical="center"/>
    </xf>
    <xf numFmtId="4" fontId="56" fillId="3" borderId="35" xfId="38" applyNumberFormat="1" applyFont="1" applyFill="1" applyBorder="1" applyAlignment="1">
      <alignment horizontal="right" vertical="center"/>
    </xf>
    <xf numFmtId="49" fontId="10" fillId="0" borderId="29" xfId="38" applyNumberFormat="1" applyFont="1" applyBorder="1" applyAlignment="1">
      <alignment horizontal="center" vertical="center"/>
    </xf>
    <xf numFmtId="0" fontId="56" fillId="0" borderId="29" xfId="38" applyFont="1" applyBorder="1" applyAlignment="1">
      <alignment horizontal="center" vertical="center"/>
    </xf>
    <xf numFmtId="0" fontId="56" fillId="0" borderId="30" xfId="38" applyFont="1" applyBorder="1" applyAlignment="1">
      <alignment horizontal="center" vertical="center"/>
    </xf>
    <xf numFmtId="0" fontId="56" fillId="0" borderId="31" xfId="38" applyFont="1" applyBorder="1" applyAlignment="1">
      <alignment horizontal="left" vertical="center"/>
    </xf>
    <xf numFmtId="4" fontId="56" fillId="18" borderId="31" xfId="38" applyNumberFormat="1" applyFont="1" applyFill="1" applyBorder="1" applyAlignment="1">
      <alignment vertical="center"/>
    </xf>
    <xf numFmtId="4" fontId="56" fillId="3" borderId="21" xfId="38" applyNumberFormat="1" applyFont="1" applyFill="1" applyBorder="1" applyAlignment="1">
      <alignment horizontal="right" vertical="center"/>
    </xf>
    <xf numFmtId="0" fontId="10" fillId="0" borderId="19" xfId="38" applyFont="1" applyBorder="1" applyAlignment="1">
      <alignment horizontal="center" vertical="center"/>
    </xf>
    <xf numFmtId="0" fontId="61" fillId="0" borderId="21" xfId="38" applyFont="1" applyBorder="1" applyAlignment="1">
      <alignment horizontal="left" vertical="center"/>
    </xf>
    <xf numFmtId="49" fontId="10" fillId="0" borderId="19" xfId="38" applyNumberFormat="1" applyFont="1" applyBorder="1" applyAlignment="1">
      <alignment horizontal="center" vertical="center"/>
    </xf>
    <xf numFmtId="4" fontId="61" fillId="3" borderId="21" xfId="38" applyNumberFormat="1" applyFont="1" applyFill="1" applyBorder="1" applyAlignment="1">
      <alignment horizontal="right" vertical="center"/>
    </xf>
    <xf numFmtId="4" fontId="61" fillId="3" borderId="14" xfId="38" applyNumberFormat="1" applyFont="1" applyFill="1" applyBorder="1" applyAlignment="1">
      <alignment horizontal="right" vertical="center"/>
    </xf>
    <xf numFmtId="0" fontId="10" fillId="0" borderId="13" xfId="38" applyFont="1" applyBorder="1" applyAlignment="1">
      <alignment horizontal="center" vertical="center"/>
    </xf>
    <xf numFmtId="0" fontId="61" fillId="0" borderId="14" xfId="38" applyFont="1" applyBorder="1" applyAlignment="1">
      <alignment horizontal="left" vertical="center"/>
    </xf>
    <xf numFmtId="0" fontId="61" fillId="0" borderId="0" xfId="38" applyFont="1" applyAlignment="1">
      <alignment horizontal="left" vertical="center"/>
    </xf>
    <xf numFmtId="4" fontId="56" fillId="3" borderId="9" xfId="38" applyNumberFormat="1" applyFont="1" applyFill="1" applyBorder="1" applyAlignment="1">
      <alignment vertical="center"/>
    </xf>
    <xf numFmtId="0" fontId="56" fillId="0" borderId="94" xfId="38" applyFont="1" applyBorder="1" applyAlignment="1">
      <alignment horizontal="center" vertical="center"/>
    </xf>
    <xf numFmtId="0" fontId="56" fillId="0" borderId="46" xfId="38" applyFont="1" applyBorder="1" applyAlignment="1">
      <alignment horizontal="left" vertical="center"/>
    </xf>
    <xf numFmtId="4" fontId="56" fillId="3" borderId="14" xfId="38" applyNumberFormat="1" applyFont="1" applyFill="1" applyBorder="1" applyAlignment="1">
      <alignment vertical="center"/>
    </xf>
    <xf numFmtId="0" fontId="10" fillId="0" borderId="98" xfId="38" applyFont="1" applyBorder="1" applyAlignment="1">
      <alignment horizontal="center" vertical="center"/>
    </xf>
    <xf numFmtId="49" fontId="10" fillId="0" borderId="57" xfId="38" applyNumberFormat="1" applyFont="1" applyBorder="1" applyAlignment="1">
      <alignment horizontal="center" vertical="center"/>
    </xf>
    <xf numFmtId="0" fontId="56" fillId="0" borderId="99" xfId="38" applyFont="1" applyBorder="1" applyAlignment="1">
      <alignment horizontal="center" vertical="center"/>
    </xf>
    <xf numFmtId="0" fontId="56" fillId="0" borderId="58" xfId="38" applyFont="1" applyBorder="1" applyAlignment="1">
      <alignment horizontal="left" vertical="center"/>
    </xf>
    <xf numFmtId="4" fontId="56" fillId="18" borderId="49" xfId="38" applyNumberFormat="1" applyFont="1" applyFill="1" applyBorder="1" applyAlignment="1">
      <alignment vertical="center"/>
    </xf>
    <xf numFmtId="4" fontId="56" fillId="3" borderId="49" xfId="38" applyNumberFormat="1" applyFont="1" applyFill="1" applyBorder="1" applyAlignment="1">
      <alignment vertical="center"/>
    </xf>
    <xf numFmtId="49" fontId="10" fillId="0" borderId="3" xfId="38" applyNumberFormat="1" applyFont="1" applyBorder="1" applyAlignment="1">
      <alignment horizontal="center" vertical="center"/>
    </xf>
    <xf numFmtId="0" fontId="56" fillId="0" borderId="66" xfId="38" applyFont="1" applyBorder="1" applyAlignment="1">
      <alignment horizontal="center" vertical="center"/>
    </xf>
    <xf numFmtId="0" fontId="56" fillId="0" borderId="50" xfId="38" applyFont="1" applyBorder="1" applyAlignment="1">
      <alignment horizontal="left" vertical="center"/>
    </xf>
    <xf numFmtId="4" fontId="56" fillId="18" borderId="4" xfId="38" applyNumberFormat="1" applyFont="1" applyFill="1" applyBorder="1" applyAlignment="1">
      <alignment vertical="center"/>
    </xf>
    <xf numFmtId="4" fontId="35" fillId="4" borderId="10" xfId="2" applyNumberFormat="1" applyFont="1" applyFill="1" applyBorder="1"/>
    <xf numFmtId="4" fontId="10" fillId="4" borderId="22" xfId="20" applyNumberFormat="1" applyFont="1" applyFill="1" applyBorder="1"/>
    <xf numFmtId="4" fontId="35" fillId="4" borderId="22" xfId="2" applyNumberFormat="1" applyFont="1" applyFill="1" applyBorder="1"/>
    <xf numFmtId="166" fontId="58" fillId="3" borderId="4" xfId="24" applyNumberFormat="1" applyFont="1" applyFill="1" applyBorder="1" applyAlignment="1">
      <alignment vertical="center"/>
    </xf>
    <xf numFmtId="4" fontId="10" fillId="0" borderId="0" xfId="31" applyNumberFormat="1" applyFont="1" applyAlignment="1">
      <alignment vertical="center"/>
    </xf>
    <xf numFmtId="0" fontId="84" fillId="0" borderId="0" xfId="20" applyFont="1" applyAlignment="1">
      <alignment horizontal="right" vertical="center"/>
    </xf>
    <xf numFmtId="0" fontId="85" fillId="0" borderId="0" xfId="20" applyFont="1" applyAlignment="1">
      <alignment horizontal="center"/>
    </xf>
    <xf numFmtId="0" fontId="90" fillId="0" borderId="0" xfId="20" applyFont="1" applyAlignment="1">
      <alignment horizontal="center" vertical="center" wrapText="1"/>
    </xf>
    <xf numFmtId="49" fontId="2" fillId="0" borderId="0" xfId="20" applyNumberFormat="1" applyAlignment="1">
      <alignment horizontal="center"/>
    </xf>
    <xf numFmtId="0" fontId="10" fillId="0" borderId="0" xfId="38" applyFont="1" applyAlignment="1">
      <alignment horizontal="left"/>
    </xf>
    <xf numFmtId="0" fontId="20" fillId="0" borderId="0" xfId="38" applyFont="1" applyAlignment="1">
      <alignment horizontal="center"/>
    </xf>
    <xf numFmtId="0" fontId="10" fillId="0" borderId="0" xfId="38" applyFont="1" applyAlignment="1">
      <alignment horizontal="left" wrapText="1"/>
    </xf>
    <xf numFmtId="0" fontId="90" fillId="0" borderId="0" xfId="30" applyFont="1" applyAlignment="1">
      <alignment horizontal="center"/>
    </xf>
    <xf numFmtId="0" fontId="90" fillId="0" borderId="0" xfId="30" applyFont="1" applyAlignment="1">
      <alignment horizontal="center" vertical="center" shrinkToFit="1"/>
    </xf>
    <xf numFmtId="0" fontId="10" fillId="0" borderId="2" xfId="38" applyFont="1" applyBorder="1" applyAlignment="1">
      <alignment horizontal="left" vertical="center"/>
    </xf>
    <xf numFmtId="0" fontId="10" fillId="0" borderId="5" xfId="38" applyFont="1" applyBorder="1" applyAlignment="1">
      <alignment horizontal="left" vertical="center"/>
    </xf>
    <xf numFmtId="0" fontId="8" fillId="0" borderId="3" xfId="38" applyFont="1" applyBorder="1" applyAlignment="1">
      <alignment horizontal="left" vertical="center"/>
    </xf>
    <xf numFmtId="0" fontId="8" fillId="0" borderId="2" xfId="38" applyFont="1" applyBorder="1" applyAlignment="1">
      <alignment horizontal="left" vertical="center"/>
    </xf>
    <xf numFmtId="0" fontId="10" fillId="0" borderId="7" xfId="38" applyFont="1" applyBorder="1" applyAlignment="1">
      <alignment horizontal="left" vertical="center"/>
    </xf>
    <xf numFmtId="0" fontId="10" fillId="0" borderId="10" xfId="38" applyFont="1" applyBorder="1" applyAlignment="1">
      <alignment horizontal="left" vertical="center"/>
    </xf>
    <xf numFmtId="0" fontId="10" fillId="0" borderId="121" xfId="38" applyFont="1" applyBorder="1" applyAlignment="1">
      <alignment horizontal="left" vertical="center"/>
    </xf>
    <xf numFmtId="0" fontId="10" fillId="0" borderId="102" xfId="38" applyFont="1" applyBorder="1" applyAlignment="1">
      <alignment horizontal="left" vertical="center"/>
    </xf>
    <xf numFmtId="0" fontId="8" fillId="0" borderId="39" xfId="38" applyFont="1" applyBorder="1" applyAlignment="1">
      <alignment horizontal="left" vertical="center"/>
    </xf>
    <xf numFmtId="0" fontId="8" fillId="0" borderId="5" xfId="38" applyFont="1" applyBorder="1" applyAlignment="1">
      <alignment horizontal="left" vertical="center"/>
    </xf>
    <xf numFmtId="0" fontId="10" fillId="0" borderId="20" xfId="38" applyFont="1" applyBorder="1" applyAlignment="1">
      <alignment horizontal="left" vertical="center"/>
    </xf>
    <xf numFmtId="0" fontId="10" fillId="0" borderId="22" xfId="38" applyFont="1" applyBorder="1" applyAlignment="1">
      <alignment horizontal="left" vertical="center"/>
    </xf>
    <xf numFmtId="0" fontId="10" fillId="0" borderId="12" xfId="38" applyFont="1" applyBorder="1" applyAlignment="1">
      <alignment horizontal="left" vertical="center"/>
    </xf>
    <xf numFmtId="0" fontId="10" fillId="0" borderId="15" xfId="38" applyFont="1" applyBorder="1" applyAlignment="1">
      <alignment horizontal="left" vertical="center"/>
    </xf>
    <xf numFmtId="0" fontId="10" fillId="0" borderId="29" xfId="38" applyFont="1" applyBorder="1" applyAlignment="1">
      <alignment vertical="center"/>
    </xf>
    <xf numFmtId="0" fontId="10" fillId="0" borderId="30" xfId="38" applyFont="1" applyBorder="1" applyAlignment="1">
      <alignment vertical="center"/>
    </xf>
    <xf numFmtId="0" fontId="8" fillId="0" borderId="16" xfId="38" applyFont="1" applyBorder="1" applyAlignment="1">
      <alignment vertical="center"/>
    </xf>
    <xf numFmtId="0" fontId="8" fillId="0" borderId="3" xfId="38" applyFont="1" applyBorder="1" applyAlignment="1">
      <alignment vertical="center"/>
    </xf>
    <xf numFmtId="0" fontId="8" fillId="0" borderId="2" xfId="38" applyFont="1" applyBorder="1" applyAlignment="1">
      <alignment vertical="center"/>
    </xf>
    <xf numFmtId="0" fontId="10" fillId="0" borderId="2" xfId="38" applyFont="1" applyBorder="1" applyAlignment="1">
      <alignment vertical="center"/>
    </xf>
    <xf numFmtId="0" fontId="10" fillId="0" borderId="39" xfId="38" applyFont="1" applyBorder="1" applyAlignment="1">
      <alignment vertical="center"/>
    </xf>
    <xf numFmtId="0" fontId="20" fillId="5" borderId="20" xfId="38" applyFont="1" applyFill="1" applyBorder="1" applyAlignment="1">
      <alignment horizontal="center" vertical="center"/>
    </xf>
    <xf numFmtId="0" fontId="20" fillId="5" borderId="42" xfId="38" applyFont="1" applyFill="1" applyBorder="1" applyAlignment="1">
      <alignment horizontal="center" vertical="center"/>
    </xf>
    <xf numFmtId="0" fontId="20" fillId="5" borderId="48" xfId="38" applyFont="1" applyFill="1" applyBorder="1" applyAlignment="1">
      <alignment horizontal="center" vertical="center"/>
    </xf>
    <xf numFmtId="0" fontId="8" fillId="0" borderId="16" xfId="38" applyFont="1" applyBorder="1" applyAlignment="1">
      <alignment horizontal="center" vertical="center"/>
    </xf>
    <xf numFmtId="0" fontId="8" fillId="0" borderId="3" xfId="38" applyFont="1" applyBorder="1" applyAlignment="1">
      <alignment horizontal="center" vertical="center"/>
    </xf>
    <xf numFmtId="0" fontId="8" fillId="0" borderId="2" xfId="38" applyFont="1" applyBorder="1" applyAlignment="1">
      <alignment horizontal="center" vertical="center"/>
    </xf>
    <xf numFmtId="0" fontId="3" fillId="7" borderId="0" xfId="5" applyFont="1" applyFill="1" applyAlignment="1">
      <alignment horizontal="center"/>
    </xf>
    <xf numFmtId="0" fontId="10" fillId="0" borderId="7" xfId="38" applyFont="1" applyBorder="1" applyAlignment="1">
      <alignment vertical="center"/>
    </xf>
    <xf numFmtId="0" fontId="10" fillId="0" borderId="40" xfId="38" applyFont="1" applyBorder="1" applyAlignment="1">
      <alignment vertical="center"/>
    </xf>
    <xf numFmtId="0" fontId="10" fillId="0" borderId="20" xfId="38" applyFont="1" applyBorder="1" applyAlignment="1">
      <alignment vertical="center"/>
    </xf>
    <xf numFmtId="0" fontId="10" fillId="0" borderId="42" xfId="38" applyFont="1" applyBorder="1" applyAlignment="1">
      <alignment vertical="center"/>
    </xf>
    <xf numFmtId="0" fontId="10" fillId="0" borderId="22" xfId="38" applyFont="1" applyBorder="1" applyAlignment="1">
      <alignment vertical="center"/>
    </xf>
    <xf numFmtId="0" fontId="10" fillId="0" borderId="121" xfId="38" applyFont="1" applyBorder="1" applyAlignment="1">
      <alignment vertical="center"/>
    </xf>
    <xf numFmtId="0" fontId="10" fillId="0" borderId="129" xfId="38" applyFont="1" applyBorder="1" applyAlignment="1">
      <alignment vertical="center"/>
    </xf>
    <xf numFmtId="0" fontId="10" fillId="0" borderId="102" xfId="38" applyFont="1" applyBorder="1" applyAlignment="1">
      <alignment vertical="center"/>
    </xf>
    <xf numFmtId="0" fontId="29" fillId="0" borderId="39" xfId="38" applyFont="1" applyBorder="1" applyAlignment="1">
      <alignment vertical="center"/>
    </xf>
    <xf numFmtId="0" fontId="10" fillId="0" borderId="19" xfId="38" applyFont="1" applyBorder="1" applyAlignment="1">
      <alignment vertical="center"/>
    </xf>
    <xf numFmtId="0" fontId="8" fillId="0" borderId="1" xfId="5" applyFont="1" applyBorder="1" applyAlignment="1">
      <alignment horizontal="center" vertical="center"/>
    </xf>
    <xf numFmtId="0" fontId="8" fillId="0" borderId="39" xfId="5" applyFont="1" applyBorder="1" applyAlignment="1">
      <alignment horizontal="center" vertical="center"/>
    </xf>
    <xf numFmtId="0" fontId="8" fillId="0" borderId="5" xfId="5" applyFont="1" applyBorder="1" applyAlignment="1">
      <alignment horizontal="center" vertical="center"/>
    </xf>
    <xf numFmtId="49" fontId="10" fillId="0" borderId="24" xfId="38" applyNumberFormat="1" applyFont="1" applyBorder="1" applyAlignment="1">
      <alignment horizontal="center" vertical="center"/>
    </xf>
    <xf numFmtId="49" fontId="10" fillId="0" borderId="34" xfId="38" applyNumberFormat="1" applyFont="1" applyBorder="1" applyAlignment="1">
      <alignment horizontal="center" vertical="center"/>
    </xf>
    <xf numFmtId="49" fontId="10" fillId="0" borderId="29" xfId="38" applyNumberFormat="1" applyFont="1" applyBorder="1" applyAlignment="1">
      <alignment horizontal="center" vertical="center"/>
    </xf>
    <xf numFmtId="49" fontId="10" fillId="0" borderId="13" xfId="38" applyNumberFormat="1" applyFont="1" applyBorder="1" applyAlignment="1">
      <alignment horizontal="center" vertical="center"/>
    </xf>
    <xf numFmtId="0" fontId="8" fillId="0" borderId="1" xfId="38" applyFont="1" applyBorder="1" applyAlignment="1">
      <alignment horizontal="center" vertical="center"/>
    </xf>
    <xf numFmtId="0" fontId="8" fillId="0" borderId="39" xfId="38" applyFont="1" applyBorder="1" applyAlignment="1">
      <alignment horizontal="center" vertical="center"/>
    </xf>
    <xf numFmtId="0" fontId="8" fillId="0" borderId="5" xfId="38" applyFont="1" applyBorder="1" applyAlignment="1">
      <alignment horizontal="center" vertical="center"/>
    </xf>
    <xf numFmtId="0" fontId="3" fillId="7" borderId="0" xfId="5" applyFont="1" applyFill="1" applyAlignment="1">
      <alignment horizontal="center" vertical="center"/>
    </xf>
    <xf numFmtId="49" fontId="10" fillId="0" borderId="73" xfId="38" applyNumberFormat="1" applyFont="1" applyBorder="1" applyAlignment="1">
      <alignment horizontal="center" vertical="center" textRotation="90" wrapText="1"/>
    </xf>
    <xf numFmtId="49" fontId="10" fillId="0" borderId="34" xfId="38" applyNumberFormat="1" applyFont="1" applyBorder="1" applyAlignment="1">
      <alignment horizontal="center" vertical="center" textRotation="90" wrapText="1"/>
    </xf>
    <xf numFmtId="49" fontId="10" fillId="0" borderId="13" xfId="38" applyNumberFormat="1" applyFont="1" applyBorder="1" applyAlignment="1">
      <alignment horizontal="center" vertical="center" textRotation="90" wrapText="1"/>
    </xf>
    <xf numFmtId="4" fontId="18" fillId="16" borderId="54" xfId="6" applyNumberFormat="1" applyFont="1" applyFill="1" applyBorder="1" applyAlignment="1">
      <alignment horizontal="right" vertical="center" indent="2"/>
    </xf>
    <xf numFmtId="4" fontId="18" fillId="16" borderId="22" xfId="6" applyNumberFormat="1" applyFont="1" applyFill="1" applyBorder="1" applyAlignment="1">
      <alignment horizontal="right" vertical="center" indent="2"/>
    </xf>
    <xf numFmtId="4" fontId="17" fillId="16" borderId="1" xfId="6" applyNumberFormat="1" applyFont="1" applyFill="1" applyBorder="1" applyAlignment="1">
      <alignment horizontal="right" vertical="center" indent="2"/>
    </xf>
    <xf numFmtId="4" fontId="17" fillId="16" borderId="5" xfId="6" applyNumberFormat="1" applyFont="1" applyFill="1" applyBorder="1" applyAlignment="1">
      <alignment horizontal="right" vertical="center" indent="2"/>
    </xf>
    <xf numFmtId="0" fontId="3" fillId="13" borderId="1" xfId="6" applyFont="1" applyFill="1" applyBorder="1" applyAlignment="1">
      <alignment horizontal="center" vertical="center"/>
    </xf>
    <xf numFmtId="0" fontId="3" fillId="13" borderId="39" xfId="6" applyFont="1" applyFill="1" applyBorder="1" applyAlignment="1">
      <alignment horizontal="center" vertical="center"/>
    </xf>
    <xf numFmtId="0" fontId="3" fillId="13" borderId="5" xfId="6" applyFont="1" applyFill="1" applyBorder="1" applyAlignment="1">
      <alignment horizontal="center" vertical="center"/>
    </xf>
    <xf numFmtId="0" fontId="15" fillId="0" borderId="0" xfId="6" applyFont="1" applyAlignment="1">
      <alignment horizontal="center"/>
    </xf>
    <xf numFmtId="0" fontId="20" fillId="0" borderId="0" xfId="6" applyFont="1" applyAlignment="1">
      <alignment horizontal="center"/>
    </xf>
    <xf numFmtId="0" fontId="17" fillId="0" borderId="45" xfId="6" applyFont="1" applyBorder="1" applyAlignment="1">
      <alignment horizontal="center" vertical="center"/>
    </xf>
    <xf numFmtId="0" fontId="17" fillId="0" borderId="14" xfId="6" applyFont="1" applyBorder="1" applyAlignment="1">
      <alignment horizontal="center" vertical="center"/>
    </xf>
    <xf numFmtId="0" fontId="15" fillId="0" borderId="45" xfId="6" applyFont="1" applyBorder="1" applyAlignment="1">
      <alignment horizontal="center" vertical="center"/>
    </xf>
    <xf numFmtId="0" fontId="15" fillId="0" borderId="14" xfId="6" applyFont="1" applyBorder="1" applyAlignment="1">
      <alignment horizontal="center" vertical="center"/>
    </xf>
    <xf numFmtId="0" fontId="8" fillId="16" borderId="6" xfId="6" applyFont="1" applyFill="1" applyBorder="1" applyAlignment="1">
      <alignment horizontal="center" vertical="center"/>
    </xf>
    <xf numFmtId="0" fontId="8" fillId="16" borderId="10" xfId="6" applyFont="1" applyFill="1" applyBorder="1" applyAlignment="1">
      <alignment horizontal="center" vertical="center"/>
    </xf>
    <xf numFmtId="0" fontId="8" fillId="16" borderId="101" xfId="6" applyFont="1" applyFill="1" applyBorder="1" applyAlignment="1">
      <alignment horizontal="center" vertical="center" wrapText="1"/>
    </xf>
    <xf numFmtId="0" fontId="8" fillId="16" borderId="102" xfId="6" applyFont="1" applyFill="1" applyBorder="1" applyAlignment="1">
      <alignment horizontal="center" vertical="center" wrapText="1"/>
    </xf>
    <xf numFmtId="4" fontId="18" fillId="16" borderId="6" xfId="6" applyNumberFormat="1" applyFont="1" applyFill="1" applyBorder="1" applyAlignment="1">
      <alignment horizontal="right" vertical="center" indent="2"/>
    </xf>
    <xf numFmtId="4" fontId="18" fillId="16" borderId="10" xfId="6" applyNumberFormat="1" applyFont="1" applyFill="1" applyBorder="1" applyAlignment="1">
      <alignment horizontal="right" vertical="center" indent="2"/>
    </xf>
    <xf numFmtId="0" fontId="17" fillId="15" borderId="2" xfId="2" applyFont="1" applyFill="1" applyBorder="1" applyAlignment="1">
      <alignment horizontal="left" vertical="center" wrapText="1"/>
    </xf>
    <xf numFmtId="0" fontId="17" fillId="15" borderId="39" xfId="2" applyFont="1" applyFill="1" applyBorder="1" applyAlignment="1">
      <alignment horizontal="left" vertical="center" wrapText="1"/>
    </xf>
    <xf numFmtId="0" fontId="17" fillId="14" borderId="2" xfId="2" applyFont="1" applyFill="1" applyBorder="1" applyAlignment="1">
      <alignment horizontal="left" vertical="center" wrapText="1"/>
    </xf>
    <xf numFmtId="0" fontId="17" fillId="14" borderId="39" xfId="2" applyFont="1" applyFill="1" applyBorder="1" applyAlignment="1">
      <alignment horizontal="left" vertical="center" wrapText="1"/>
    </xf>
    <xf numFmtId="0" fontId="17" fillId="6" borderId="2" xfId="2" applyFont="1" applyFill="1" applyBorder="1" applyAlignment="1">
      <alignment horizontal="left" vertical="center" wrapText="1"/>
    </xf>
    <xf numFmtId="0" fontId="17" fillId="6" borderId="39" xfId="2" applyFont="1" applyFill="1" applyBorder="1" applyAlignment="1">
      <alignment horizontal="left" vertical="center" wrapText="1"/>
    </xf>
    <xf numFmtId="49" fontId="19" fillId="5" borderId="0" xfId="2" applyNumberFormat="1" applyFont="1" applyFill="1" applyAlignment="1">
      <alignment horizontal="center"/>
    </xf>
    <xf numFmtId="49" fontId="20" fillId="0" borderId="0" xfId="2" applyNumberFormat="1" applyFont="1" applyAlignment="1">
      <alignment horizontal="center" vertical="center" wrapText="1"/>
    </xf>
    <xf numFmtId="0" fontId="8" fillId="0" borderId="64" xfId="7" applyFont="1" applyBorder="1" applyAlignment="1">
      <alignment horizontal="center" vertical="center" wrapText="1"/>
    </xf>
    <xf numFmtId="0" fontId="8" fillId="0" borderId="38" xfId="7" applyFont="1" applyBorder="1" applyAlignment="1">
      <alignment horizontal="center" vertical="center" wrapText="1"/>
    </xf>
    <xf numFmtId="0" fontId="5" fillId="0" borderId="65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8" fillId="4" borderId="9" xfId="4" applyFont="1" applyFill="1" applyBorder="1" applyAlignment="1">
      <alignment horizontal="center" vertical="center" wrapText="1"/>
    </xf>
    <xf numFmtId="0" fontId="8" fillId="4" borderId="26" xfId="4" applyFont="1" applyFill="1" applyBorder="1" applyAlignment="1">
      <alignment horizontal="center" vertical="center" wrapText="1"/>
    </xf>
    <xf numFmtId="4" fontId="8" fillId="0" borderId="45" xfId="4" applyNumberFormat="1" applyFont="1" applyBorder="1" applyAlignment="1">
      <alignment horizontal="center" vertical="center" wrapText="1"/>
    </xf>
    <xf numFmtId="4" fontId="8" fillId="0" borderId="14" xfId="4" applyNumberFormat="1" applyFont="1" applyBorder="1" applyAlignment="1">
      <alignment horizontal="center" vertical="center" wrapText="1"/>
    </xf>
    <xf numFmtId="0" fontId="8" fillId="3" borderId="9" xfId="4" applyFont="1" applyFill="1" applyBorder="1" applyAlignment="1">
      <alignment horizontal="center" vertical="center" wrapText="1"/>
    </xf>
    <xf numFmtId="0" fontId="8" fillId="3" borderId="26" xfId="4" applyFont="1" applyFill="1" applyBorder="1" applyAlignment="1">
      <alignment horizontal="center" vertical="center" wrapText="1"/>
    </xf>
    <xf numFmtId="0" fontId="8" fillId="0" borderId="73" xfId="7" applyFont="1" applyBorder="1" applyAlignment="1">
      <alignment horizontal="center" vertical="center" wrapText="1"/>
    </xf>
    <xf numFmtId="0" fontId="8" fillId="0" borderId="13" xfId="7" applyFont="1" applyBorder="1" applyAlignment="1">
      <alignment horizontal="center" vertical="center" wrapText="1"/>
    </xf>
    <xf numFmtId="0" fontId="5" fillId="0" borderId="90" xfId="2" applyFont="1" applyBorder="1" applyAlignment="1">
      <alignment horizontal="center" vertical="center"/>
    </xf>
    <xf numFmtId="0" fontId="5" fillId="0" borderId="91" xfId="2" applyFont="1" applyBorder="1" applyAlignment="1">
      <alignment horizontal="center" vertical="center"/>
    </xf>
    <xf numFmtId="0" fontId="9" fillId="11" borderId="74" xfId="7" applyFont="1" applyFill="1" applyBorder="1" applyAlignment="1">
      <alignment horizontal="center" vertical="center" wrapText="1"/>
    </xf>
    <xf numFmtId="0" fontId="9" fillId="11" borderId="11" xfId="7" applyFont="1" applyFill="1" applyBorder="1" applyAlignment="1">
      <alignment horizontal="center" vertical="center" wrapText="1"/>
    </xf>
    <xf numFmtId="0" fontId="8" fillId="0" borderId="104" xfId="7" applyFont="1" applyBorder="1" applyAlignment="1">
      <alignment horizontal="center" vertical="center" wrapText="1"/>
    </xf>
    <xf numFmtId="0" fontId="8" fillId="0" borderId="47" xfId="7" applyFont="1" applyBorder="1" applyAlignment="1">
      <alignment horizontal="center" vertical="center" wrapText="1"/>
    </xf>
    <xf numFmtId="0" fontId="5" fillId="0" borderId="64" xfId="2" applyFont="1" applyBorder="1" applyAlignment="1">
      <alignment horizontal="center" vertical="center"/>
    </xf>
    <xf numFmtId="0" fontId="5" fillId="0" borderId="37" xfId="2" applyFont="1" applyBorder="1" applyAlignment="1">
      <alignment horizontal="center" vertical="center"/>
    </xf>
    <xf numFmtId="0" fontId="5" fillId="0" borderId="73" xfId="2" applyFont="1" applyBorder="1" applyAlignment="1">
      <alignment horizontal="center" vertical="center"/>
    </xf>
    <xf numFmtId="0" fontId="5" fillId="0" borderId="34" xfId="2" applyFont="1" applyBorder="1" applyAlignment="1">
      <alignment horizontal="center" vertical="center"/>
    </xf>
    <xf numFmtId="0" fontId="5" fillId="0" borderId="33" xfId="2" applyFont="1" applyBorder="1" applyAlignment="1">
      <alignment horizontal="center" vertical="center"/>
    </xf>
    <xf numFmtId="0" fontId="10" fillId="0" borderId="0" xfId="7" applyFont="1" applyAlignment="1">
      <alignment horizontal="right"/>
    </xf>
    <xf numFmtId="0" fontId="8" fillId="0" borderId="90" xfId="7" applyFont="1" applyBorder="1" applyAlignment="1">
      <alignment horizontal="center" vertical="center"/>
    </xf>
    <xf numFmtId="0" fontId="15" fillId="0" borderId="91" xfId="7" applyFont="1" applyBorder="1" applyAlignment="1">
      <alignment horizontal="center" vertical="center"/>
    </xf>
    <xf numFmtId="4" fontId="8" fillId="0" borderId="106" xfId="4" applyNumberFormat="1" applyFont="1" applyBorder="1" applyAlignment="1">
      <alignment horizontal="center" vertical="center" wrapText="1"/>
    </xf>
    <xf numFmtId="4" fontId="8" fillId="0" borderId="15" xfId="4" applyNumberFormat="1" applyFont="1" applyBorder="1" applyAlignment="1">
      <alignment horizontal="center" vertical="center" wrapText="1"/>
    </xf>
    <xf numFmtId="0" fontId="5" fillId="0" borderId="104" xfId="2" applyFont="1" applyBorder="1" applyAlignment="1">
      <alignment horizontal="center" vertical="center"/>
    </xf>
    <xf numFmtId="0" fontId="5" fillId="0" borderId="47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8" fillId="3" borderId="45" xfId="4" applyFont="1" applyFill="1" applyBorder="1" applyAlignment="1">
      <alignment horizontal="center" vertical="center" wrapText="1"/>
    </xf>
    <xf numFmtId="0" fontId="8" fillId="3" borderId="14" xfId="4" applyFont="1" applyFill="1" applyBorder="1" applyAlignment="1">
      <alignment horizontal="center" vertical="center" wrapText="1"/>
    </xf>
    <xf numFmtId="0" fontId="5" fillId="0" borderId="38" xfId="2" applyFont="1" applyBorder="1" applyAlignment="1">
      <alignment horizontal="center" vertical="center"/>
    </xf>
    <xf numFmtId="0" fontId="8" fillId="0" borderId="74" xfId="7" applyFont="1" applyBorder="1" applyAlignment="1">
      <alignment horizontal="center" vertical="center" wrapText="1"/>
    </xf>
    <xf numFmtId="0" fontId="8" fillId="0" borderId="11" xfId="7" applyFont="1" applyBorder="1" applyAlignment="1">
      <alignment horizontal="center" vertical="center" wrapText="1"/>
    </xf>
    <xf numFmtId="49" fontId="8" fillId="0" borderId="73" xfId="7" applyNumberFormat="1" applyFont="1" applyBorder="1" applyAlignment="1">
      <alignment horizontal="center" vertical="center" wrapText="1"/>
    </xf>
    <xf numFmtId="49" fontId="8" fillId="0" borderId="13" xfId="7" applyNumberFormat="1" applyFont="1" applyBorder="1" applyAlignment="1">
      <alignment horizontal="center" vertical="center" wrapText="1"/>
    </xf>
    <xf numFmtId="0" fontId="9" fillId="11" borderId="45" xfId="7" applyFont="1" applyFill="1" applyBorder="1" applyAlignment="1">
      <alignment horizontal="center" vertical="center" wrapText="1"/>
    </xf>
    <xf numFmtId="0" fontId="9" fillId="11" borderId="14" xfId="7" applyFont="1" applyFill="1" applyBorder="1" applyAlignment="1">
      <alignment horizontal="center" vertical="center" wrapText="1"/>
    </xf>
    <xf numFmtId="0" fontId="5" fillId="0" borderId="55" xfId="2" applyFont="1" applyBorder="1" applyAlignment="1">
      <alignment horizontal="center" vertical="center"/>
    </xf>
    <xf numFmtId="4" fontId="83" fillId="0" borderId="0" xfId="2" applyNumberFormat="1" applyFont="1" applyAlignment="1">
      <alignment horizontal="center" vertical="center" wrapText="1"/>
    </xf>
    <xf numFmtId="0" fontId="8" fillId="4" borderId="49" xfId="4" applyFont="1" applyFill="1" applyBorder="1" applyAlignment="1">
      <alignment horizontal="center" vertical="center" wrapText="1"/>
    </xf>
    <xf numFmtId="4" fontId="8" fillId="0" borderId="106" xfId="3" applyNumberFormat="1" applyFont="1" applyBorder="1" applyAlignment="1">
      <alignment horizontal="center" vertical="center" wrapText="1"/>
    </xf>
    <xf numFmtId="4" fontId="8" fillId="0" borderId="15" xfId="3" applyNumberFormat="1" applyFont="1" applyBorder="1" applyAlignment="1">
      <alignment horizontal="center" vertical="center" wrapText="1"/>
    </xf>
    <xf numFmtId="0" fontId="8" fillId="0" borderId="65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0" fontId="8" fillId="4" borderId="45" xfId="4" applyFont="1" applyFill="1" applyBorder="1" applyAlignment="1">
      <alignment horizontal="center" vertical="center" wrapText="1"/>
    </xf>
    <xf numFmtId="0" fontId="8" fillId="4" borderId="14" xfId="4" applyFont="1" applyFill="1" applyBorder="1" applyAlignment="1">
      <alignment horizontal="center" vertical="center" wrapText="1"/>
    </xf>
    <xf numFmtId="0" fontId="8" fillId="0" borderId="39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11" borderId="45" xfId="2" applyFont="1" applyFill="1" applyBorder="1" applyAlignment="1">
      <alignment horizontal="center" vertical="center" wrapText="1"/>
    </xf>
    <xf numFmtId="0" fontId="8" fillId="11" borderId="14" xfId="2" applyFont="1" applyFill="1" applyBorder="1" applyAlignment="1">
      <alignment horizontal="center" vertical="center" wrapText="1"/>
    </xf>
    <xf numFmtId="0" fontId="10" fillId="0" borderId="54" xfId="5" applyFont="1" applyBorder="1" applyAlignment="1">
      <alignment horizontal="left" vertical="center" wrapText="1"/>
    </xf>
    <xf numFmtId="0" fontId="10" fillId="0" borderId="22" xfId="5" applyFont="1" applyBorder="1" applyAlignment="1">
      <alignment horizontal="left" vertical="center" wrapText="1"/>
    </xf>
    <xf numFmtId="0" fontId="10" fillId="0" borderId="11" xfId="5" applyFont="1" applyBorder="1" applyAlignment="1">
      <alignment horizontal="left" vertical="center" wrapText="1"/>
    </xf>
    <xf numFmtId="0" fontId="10" fillId="0" borderId="15" xfId="5" applyFont="1" applyBorder="1" applyAlignment="1">
      <alignment horizontal="left" vertical="center" wrapText="1"/>
    </xf>
    <xf numFmtId="0" fontId="10" fillId="0" borderId="54" xfId="5" applyFont="1" applyBorder="1" applyAlignment="1">
      <alignment horizontal="left" vertical="center"/>
    </xf>
    <xf numFmtId="0" fontId="10" fillId="0" borderId="22" xfId="5" applyFont="1" applyBorder="1" applyAlignment="1">
      <alignment horizontal="left" vertical="center"/>
    </xf>
    <xf numFmtId="0" fontId="10" fillId="0" borderId="52" xfId="5" applyFont="1" applyBorder="1" applyAlignment="1">
      <alignment horizontal="left" vertical="center" wrapText="1"/>
    </xf>
    <xf numFmtId="0" fontId="10" fillId="0" borderId="32" xfId="5" applyFont="1" applyBorder="1" applyAlignment="1">
      <alignment horizontal="left" vertical="center" wrapText="1"/>
    </xf>
    <xf numFmtId="0" fontId="20" fillId="12" borderId="0" xfId="5" applyFont="1" applyFill="1" applyAlignment="1">
      <alignment horizontal="center"/>
    </xf>
    <xf numFmtId="0" fontId="60" fillId="0" borderId="64" xfId="5" applyFont="1" applyBorder="1" applyAlignment="1">
      <alignment horizontal="left" vertical="center"/>
    </xf>
    <xf numFmtId="0" fontId="60" fillId="0" borderId="65" xfId="5" applyFont="1" applyBorder="1" applyAlignment="1">
      <alignment horizontal="left" vertical="center"/>
    </xf>
    <xf numFmtId="0" fontId="10" fillId="0" borderId="6" xfId="5" applyFont="1" applyBorder="1" applyAlignment="1">
      <alignment horizontal="left" vertical="center"/>
    </xf>
    <xf numFmtId="0" fontId="10" fillId="0" borderId="10" xfId="5" applyFont="1" applyBorder="1" applyAlignment="1">
      <alignment horizontal="left" vertical="center"/>
    </xf>
    <xf numFmtId="0" fontId="8" fillId="0" borderId="64" xfId="20" applyFont="1" applyBorder="1" applyAlignment="1">
      <alignment horizontal="center" vertical="center" wrapText="1"/>
    </xf>
    <xf numFmtId="0" fontId="8" fillId="0" borderId="38" xfId="20" applyFont="1" applyBorder="1" applyAlignment="1">
      <alignment horizontal="center" vertical="center" wrapText="1"/>
    </xf>
    <xf numFmtId="49" fontId="20" fillId="0" borderId="0" xfId="2" applyNumberFormat="1" applyFont="1" applyAlignment="1">
      <alignment horizontal="left"/>
    </xf>
    <xf numFmtId="0" fontId="8" fillId="0" borderId="73" xfId="20" applyFont="1" applyBorder="1" applyAlignment="1">
      <alignment horizontal="center" vertical="center" wrapText="1"/>
    </xf>
    <xf numFmtId="0" fontId="8" fillId="0" borderId="13" xfId="20" applyFont="1" applyBorder="1" applyAlignment="1">
      <alignment horizontal="center" vertical="center" wrapText="1"/>
    </xf>
    <xf numFmtId="4" fontId="8" fillId="0" borderId="90" xfId="3" applyNumberFormat="1" applyFont="1" applyBorder="1" applyAlignment="1">
      <alignment horizontal="center" vertical="center" wrapText="1"/>
    </xf>
    <xf numFmtId="4" fontId="8" fillId="0" borderId="91" xfId="3" applyNumberFormat="1" applyFont="1" applyBorder="1" applyAlignment="1">
      <alignment horizontal="center" vertical="center" wrapText="1"/>
    </xf>
    <xf numFmtId="0" fontId="20" fillId="0" borderId="0" xfId="4" applyFont="1" applyAlignment="1">
      <alignment horizontal="left"/>
    </xf>
    <xf numFmtId="49" fontId="8" fillId="0" borderId="73" xfId="20" applyNumberFormat="1" applyFont="1" applyBorder="1" applyAlignment="1">
      <alignment horizontal="center" vertical="center" wrapText="1"/>
    </xf>
    <xf numFmtId="49" fontId="8" fillId="0" borderId="13" xfId="20" applyNumberFormat="1" applyFont="1" applyBorder="1" applyAlignment="1">
      <alignment horizontal="center" vertical="center" wrapText="1"/>
    </xf>
    <xf numFmtId="4" fontId="10" fillId="0" borderId="101" xfId="20" applyNumberFormat="1" applyFont="1" applyBorder="1" applyAlignment="1">
      <alignment horizontal="left" vertical="center" wrapText="1"/>
    </xf>
    <xf numFmtId="4" fontId="10" fillId="0" borderId="102" xfId="20" applyNumberFormat="1" applyFont="1" applyBorder="1" applyAlignment="1">
      <alignment horizontal="left" vertical="center" wrapText="1"/>
    </xf>
    <xf numFmtId="4" fontId="10" fillId="0" borderId="54" xfId="20" applyNumberFormat="1" applyFont="1" applyBorder="1" applyAlignment="1">
      <alignment horizontal="left" vertical="center" wrapText="1"/>
    </xf>
    <xf numFmtId="4" fontId="10" fillId="0" borderId="22" xfId="20" applyNumberFormat="1" applyFont="1" applyBorder="1" applyAlignment="1">
      <alignment horizontal="left" vertical="center" wrapText="1"/>
    </xf>
    <xf numFmtId="0" fontId="60" fillId="0" borderId="16" xfId="5" applyFont="1" applyBorder="1" applyAlignment="1">
      <alignment horizontal="left" vertical="center"/>
    </xf>
    <xf numFmtId="0" fontId="60" fillId="0" borderId="66" xfId="5" applyFont="1" applyBorder="1" applyAlignment="1">
      <alignment horizontal="left" vertical="center"/>
    </xf>
    <xf numFmtId="0" fontId="61" fillId="0" borderId="6" xfId="5" applyFont="1" applyBorder="1" applyAlignment="1">
      <alignment horizontal="left" vertical="center"/>
    </xf>
    <xf numFmtId="0" fontId="61" fillId="0" borderId="10" xfId="5" applyFont="1" applyBorder="1" applyAlignment="1">
      <alignment horizontal="left" vertical="center"/>
    </xf>
    <xf numFmtId="0" fontId="61" fillId="0" borderId="54" xfId="5" applyFont="1" applyBorder="1" applyAlignment="1">
      <alignment horizontal="left" vertical="center" wrapText="1"/>
    </xf>
    <xf numFmtId="0" fontId="61" fillId="0" borderId="22" xfId="5" applyFont="1" applyBorder="1" applyAlignment="1">
      <alignment horizontal="left" vertical="center" wrapText="1"/>
    </xf>
    <xf numFmtId="0" fontId="8" fillId="0" borderId="90" xfId="2" applyFont="1" applyBorder="1" applyAlignment="1">
      <alignment horizontal="center" vertical="center" wrapText="1"/>
    </xf>
    <xf numFmtId="0" fontId="8" fillId="0" borderId="91" xfId="2" applyFont="1" applyBorder="1" applyAlignment="1">
      <alignment horizontal="center" vertical="center" wrapText="1"/>
    </xf>
    <xf numFmtId="0" fontId="9" fillId="11" borderId="74" xfId="20" applyFont="1" applyFill="1" applyBorder="1" applyAlignment="1">
      <alignment horizontal="center" vertical="center" wrapText="1"/>
    </xf>
    <xf numFmtId="0" fontId="9" fillId="11" borderId="11" xfId="20" applyFont="1" applyFill="1" applyBorder="1" applyAlignment="1">
      <alignment horizontal="center" vertical="center" wrapText="1"/>
    </xf>
    <xf numFmtId="0" fontId="9" fillId="11" borderId="45" xfId="20" applyFont="1" applyFill="1" applyBorder="1" applyAlignment="1">
      <alignment horizontal="center" vertical="center" wrapText="1"/>
    </xf>
    <xf numFmtId="0" fontId="9" fillId="11" borderId="14" xfId="20" applyFont="1" applyFill="1" applyBorder="1" applyAlignment="1">
      <alignment horizontal="center" vertical="center" wrapText="1"/>
    </xf>
    <xf numFmtId="0" fontId="8" fillId="0" borderId="104" xfId="20" applyFont="1" applyBorder="1" applyAlignment="1">
      <alignment horizontal="center" vertical="center" wrapText="1"/>
    </xf>
    <xf numFmtId="0" fontId="8" fillId="0" borderId="47" xfId="20" applyFont="1" applyBorder="1" applyAlignment="1">
      <alignment horizontal="center" vertical="center" wrapText="1"/>
    </xf>
    <xf numFmtId="0" fontId="10" fillId="0" borderId="0" xfId="20" applyFont="1" applyAlignment="1">
      <alignment horizontal="right"/>
    </xf>
    <xf numFmtId="0" fontId="10" fillId="0" borderId="0" xfId="20" applyFont="1" applyAlignment="1">
      <alignment horizontal="left"/>
    </xf>
    <xf numFmtId="0" fontId="60" fillId="0" borderId="39" xfId="5" applyFont="1" applyBorder="1" applyAlignment="1">
      <alignment horizontal="left"/>
    </xf>
    <xf numFmtId="0" fontId="61" fillId="0" borderId="50" xfId="5" applyFont="1" applyBorder="1" applyAlignment="1">
      <alignment horizontal="left"/>
    </xf>
    <xf numFmtId="0" fontId="61" fillId="0" borderId="2" xfId="5" applyFont="1" applyBorder="1" applyAlignment="1">
      <alignment horizontal="left"/>
    </xf>
    <xf numFmtId="49" fontId="20" fillId="0" borderId="0" xfId="2" applyNumberFormat="1" applyFont="1" applyAlignment="1">
      <alignment horizontal="left" wrapText="1"/>
    </xf>
    <xf numFmtId="0" fontId="8" fillId="0" borderId="65" xfId="20" applyFont="1" applyBorder="1" applyAlignment="1">
      <alignment horizontal="center" vertical="center" wrapText="1"/>
    </xf>
    <xf numFmtId="0" fontId="8" fillId="0" borderId="12" xfId="20" applyFont="1" applyBorder="1" applyAlignment="1">
      <alignment horizontal="center" vertical="center" wrapText="1"/>
    </xf>
    <xf numFmtId="4" fontId="10" fillId="10" borderId="26" xfId="2" applyNumberFormat="1" applyFont="1" applyFill="1" applyBorder="1" applyAlignment="1">
      <alignment horizontal="center" vertical="center" wrapText="1"/>
    </xf>
    <xf numFmtId="0" fontId="0" fillId="10" borderId="35" xfId="0" applyFill="1" applyBorder="1" applyAlignment="1">
      <alignment horizontal="center" vertical="center" wrapText="1"/>
    </xf>
    <xf numFmtId="0" fontId="0" fillId="10" borderId="31" xfId="0" applyFill="1" applyBorder="1" applyAlignment="1">
      <alignment horizontal="center" vertical="center" wrapText="1"/>
    </xf>
    <xf numFmtId="0" fontId="8" fillId="3" borderId="49" xfId="4" applyFont="1" applyFill="1" applyBorder="1" applyAlignment="1">
      <alignment horizontal="center" vertical="center" wrapText="1"/>
    </xf>
    <xf numFmtId="0" fontId="61" fillId="0" borderId="47" xfId="5" applyFont="1" applyBorder="1" applyAlignment="1">
      <alignment horizontal="left"/>
    </xf>
    <xf numFmtId="0" fontId="61" fillId="0" borderId="12" xfId="5" applyFont="1" applyBorder="1" applyAlignment="1">
      <alignment horizontal="left"/>
    </xf>
    <xf numFmtId="0" fontId="61" fillId="0" borderId="51" xfId="5" applyFont="1" applyBorder="1" applyAlignment="1">
      <alignment horizontal="left"/>
    </xf>
    <xf numFmtId="0" fontId="61" fillId="0" borderId="30" xfId="5" applyFont="1" applyBorder="1" applyAlignment="1">
      <alignment horizontal="left"/>
    </xf>
    <xf numFmtId="0" fontId="8" fillId="0" borderId="39" xfId="5" applyFont="1" applyBorder="1" applyAlignment="1">
      <alignment horizontal="center"/>
    </xf>
    <xf numFmtId="0" fontId="8" fillId="0" borderId="5" xfId="5" applyFont="1" applyBorder="1" applyAlignment="1">
      <alignment horizontal="center"/>
    </xf>
    <xf numFmtId="0" fontId="60" fillId="0" borderId="39" xfId="5" applyFont="1" applyBorder="1" applyAlignment="1">
      <alignment horizontal="left" vertical="center"/>
    </xf>
    <xf numFmtId="0" fontId="61" fillId="0" borderId="48" xfId="5" applyFont="1" applyBorder="1" applyAlignment="1">
      <alignment horizontal="left"/>
    </xf>
    <xf numFmtId="0" fontId="61" fillId="0" borderId="20" xfId="5" applyFont="1" applyBorder="1" applyAlignment="1">
      <alignment horizontal="left"/>
    </xf>
    <xf numFmtId="0" fontId="61" fillId="0" borderId="48" xfId="5" applyFont="1" applyBorder="1" applyAlignment="1">
      <alignment horizontal="left" vertical="center" wrapText="1"/>
    </xf>
    <xf numFmtId="0" fontId="61" fillId="0" borderId="20" xfId="5" applyFont="1" applyBorder="1" applyAlignment="1">
      <alignment horizontal="left" vertical="center" wrapText="1"/>
    </xf>
    <xf numFmtId="4" fontId="8" fillId="0" borderId="90" xfId="4" applyNumberFormat="1" applyFont="1" applyBorder="1" applyAlignment="1">
      <alignment horizontal="center" vertical="center" wrapText="1"/>
    </xf>
    <xf numFmtId="4" fontId="8" fillId="0" borderId="91" xfId="4" applyNumberFormat="1" applyFont="1" applyBorder="1" applyAlignment="1">
      <alignment horizontal="center" vertical="center" wrapText="1"/>
    </xf>
    <xf numFmtId="0" fontId="5" fillId="0" borderId="45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8" fillId="0" borderId="124" xfId="20" applyFont="1" applyBorder="1" applyAlignment="1">
      <alignment horizontal="center" vertical="center" wrapText="1"/>
    </xf>
    <xf numFmtId="0" fontId="8" fillId="0" borderId="41" xfId="20" applyFont="1" applyBorder="1" applyAlignment="1">
      <alignment horizontal="center" vertical="center" wrapText="1"/>
    </xf>
    <xf numFmtId="0" fontId="5" fillId="0" borderId="64" xfId="4" applyFont="1" applyBorder="1" applyAlignment="1">
      <alignment horizontal="center" vertical="center"/>
    </xf>
    <xf numFmtId="0" fontId="5" fillId="0" borderId="37" xfId="4" applyFont="1" applyBorder="1" applyAlignment="1">
      <alignment horizontal="center" vertical="center"/>
    </xf>
    <xf numFmtId="0" fontId="5" fillId="0" borderId="73" xfId="4" applyFont="1" applyBorder="1" applyAlignment="1">
      <alignment horizontal="center" vertical="center"/>
    </xf>
    <xf numFmtId="0" fontId="5" fillId="0" borderId="34" xfId="4" applyFont="1" applyBorder="1" applyAlignment="1">
      <alignment horizontal="center" vertical="center"/>
    </xf>
    <xf numFmtId="0" fontId="5" fillId="0" borderId="65" xfId="4" applyFont="1" applyBorder="1" applyAlignment="1">
      <alignment horizontal="center" vertical="center"/>
    </xf>
    <xf numFmtId="0" fontId="5" fillId="0" borderId="33" xfId="4" applyFont="1" applyBorder="1" applyAlignment="1">
      <alignment horizontal="center" vertical="center"/>
    </xf>
    <xf numFmtId="0" fontId="61" fillId="0" borderId="39" xfId="5" applyFont="1" applyBorder="1" applyAlignment="1">
      <alignment horizontal="left" vertical="center" wrapText="1"/>
    </xf>
    <xf numFmtId="0" fontId="8" fillId="0" borderId="74" xfId="2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 wrapText="1"/>
    </xf>
    <xf numFmtId="0" fontId="8" fillId="4" borderId="10" xfId="4" applyFont="1" applyFill="1" applyBorder="1" applyAlignment="1">
      <alignment horizontal="center" vertical="center" wrapText="1"/>
    </xf>
    <xf numFmtId="0" fontId="8" fillId="4" borderId="102" xfId="4" applyFont="1" applyFill="1" applyBorder="1" applyAlignment="1">
      <alignment horizontal="center" vertical="center" wrapText="1"/>
    </xf>
    <xf numFmtId="0" fontId="56" fillId="0" borderId="51" xfId="24" applyFont="1" applyBorder="1" applyAlignment="1">
      <alignment horizontal="left" vertical="center"/>
    </xf>
    <xf numFmtId="0" fontId="56" fillId="0" borderId="30" xfId="24" applyFont="1" applyBorder="1" applyAlignment="1">
      <alignment horizontal="left" vertical="center"/>
    </xf>
    <xf numFmtId="0" fontId="56" fillId="0" borderId="58" xfId="24" applyFont="1" applyBorder="1" applyAlignment="1">
      <alignment horizontal="left" vertical="center" wrapText="1"/>
    </xf>
    <xf numFmtId="0" fontId="56" fillId="0" borderId="121" xfId="24" applyFont="1" applyBorder="1" applyAlignment="1">
      <alignment horizontal="left" vertical="center" wrapText="1"/>
    </xf>
    <xf numFmtId="49" fontId="20" fillId="0" borderId="0" xfId="2" applyNumberFormat="1" applyFont="1" applyAlignment="1">
      <alignment horizontal="center" vertical="center"/>
    </xf>
    <xf numFmtId="0" fontId="8" fillId="0" borderId="64" xfId="31" applyFont="1" applyBorder="1" applyAlignment="1">
      <alignment horizontal="center" vertical="center" wrapText="1"/>
    </xf>
    <xf numFmtId="0" fontId="8" fillId="0" borderId="38" xfId="31" applyFont="1" applyBorder="1" applyAlignment="1">
      <alignment horizontal="center" vertical="center" wrapText="1"/>
    </xf>
    <xf numFmtId="0" fontId="5" fillId="0" borderId="46" xfId="2" applyFont="1" applyBorder="1" applyAlignment="1">
      <alignment horizontal="center" vertical="center"/>
    </xf>
    <xf numFmtId="0" fontId="5" fillId="0" borderId="58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57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121" xfId="2" applyFont="1" applyBorder="1" applyAlignment="1">
      <alignment horizontal="center" vertical="center"/>
    </xf>
    <xf numFmtId="0" fontId="8" fillId="0" borderId="73" xfId="31" applyFont="1" applyBorder="1" applyAlignment="1">
      <alignment horizontal="center" vertical="center" wrapText="1"/>
    </xf>
    <xf numFmtId="0" fontId="8" fillId="0" borderId="13" xfId="31" applyFont="1" applyBorder="1" applyAlignment="1">
      <alignment horizontal="center" vertical="center" wrapText="1"/>
    </xf>
    <xf numFmtId="49" fontId="19" fillId="6" borderId="0" xfId="2" applyNumberFormat="1" applyFont="1" applyFill="1" applyAlignment="1">
      <alignment horizontal="center"/>
    </xf>
    <xf numFmtId="0" fontId="8" fillId="0" borderId="55" xfId="20" applyFont="1" applyBorder="1" applyAlignment="1">
      <alignment horizontal="center" vertical="center" wrapText="1"/>
    </xf>
    <xf numFmtId="0" fontId="8" fillId="0" borderId="34" xfId="20" applyFont="1" applyBorder="1" applyAlignment="1">
      <alignment horizontal="center" vertical="center" wrapText="1"/>
    </xf>
    <xf numFmtId="4" fontId="10" fillId="0" borderId="124" xfId="2" applyNumberFormat="1" applyFont="1" applyBorder="1" applyAlignment="1">
      <alignment horizontal="left" vertical="center" wrapText="1"/>
    </xf>
    <xf numFmtId="0" fontId="20" fillId="6" borderId="0" xfId="2" applyFont="1" applyFill="1" applyAlignment="1">
      <alignment horizontal="center" vertical="center"/>
    </xf>
    <xf numFmtId="0" fontId="24" fillId="0" borderId="45" xfId="20" applyFont="1" applyBorder="1" applyAlignment="1">
      <alignment horizontal="center" vertical="center" wrapText="1"/>
    </xf>
    <xf numFmtId="0" fontId="24" fillId="0" borderId="14" xfId="20" applyFont="1" applyBorder="1" applyAlignment="1">
      <alignment horizontal="center" vertical="center" wrapText="1"/>
    </xf>
    <xf numFmtId="49" fontId="19" fillId="5" borderId="0" xfId="2" applyNumberFormat="1" applyFont="1" applyFill="1" applyAlignment="1">
      <alignment horizontal="center" vertical="center"/>
    </xf>
  </cellXfs>
  <cellStyles count="39">
    <cellStyle name="Normální" xfId="0" builtinId="0"/>
    <cellStyle name="Normální 10" xfId="28" xr:uid="{00000000-0005-0000-0000-000001000000}"/>
    <cellStyle name="Normální 10 2" xfId="32" xr:uid="{00000000-0005-0000-0000-000002000000}"/>
    <cellStyle name="Normální 11 2" xfId="20" xr:uid="{00000000-0005-0000-0000-000003000000}"/>
    <cellStyle name="normální 2" xfId="1" xr:uid="{00000000-0005-0000-0000-000004000000}"/>
    <cellStyle name="normální 2 2" xfId="37" xr:uid="{00000000-0005-0000-0000-000005000000}"/>
    <cellStyle name="Normální 3" xfId="7" xr:uid="{00000000-0005-0000-0000-000006000000}"/>
    <cellStyle name="Normální 4" xfId="26" xr:uid="{00000000-0005-0000-0000-000007000000}"/>
    <cellStyle name="Normální 5" xfId="31" xr:uid="{00000000-0005-0000-0000-000008000000}"/>
    <cellStyle name="Normální 6" xfId="15" xr:uid="{00000000-0005-0000-0000-000009000000}"/>
    <cellStyle name="Normální 7" xfId="16" xr:uid="{00000000-0005-0000-0000-00000A000000}"/>
    <cellStyle name="Normální 8" xfId="17" xr:uid="{00000000-0005-0000-0000-00000B000000}"/>
    <cellStyle name="Normální 9" xfId="29" xr:uid="{00000000-0005-0000-0000-00000C000000}"/>
    <cellStyle name="normální_01 Sumář požad. odborů+návrh EO II. z 09-09-2009" xfId="8" xr:uid="{00000000-0005-0000-0000-00000D000000}"/>
    <cellStyle name="normální_01 Sumář požad. odborů+návrh EO II. z 09-09-2009 2" xfId="10" xr:uid="{00000000-0005-0000-0000-00000E000000}"/>
    <cellStyle name="normální_03 Podrobny_rozpis_rozpoctu_2010_Klíma" xfId="34" xr:uid="{00000000-0005-0000-0000-00000F000000}"/>
    <cellStyle name="normální_03. Ekonomický" xfId="13" xr:uid="{00000000-0005-0000-0000-000010000000}"/>
    <cellStyle name="normální_05 Návrh rozpočtu 2009 - tabulky" xfId="6" xr:uid="{00000000-0005-0000-0000-000011000000}"/>
    <cellStyle name="normální_05. Návrh rozpočtu 2009 - rozpis příjmů 2" xfId="5" xr:uid="{00000000-0005-0000-0000-000012000000}"/>
    <cellStyle name="normální_05. Návrh rozpočtu 2009 - rozpis příjmů 3" xfId="25" xr:uid="{00000000-0005-0000-0000-000013000000}"/>
    <cellStyle name="normální_05. Návrh rozpočtu 2009 - rozpis příjmů_03. Tabulková část 2013" xfId="38" xr:uid="{26D4489E-9017-486B-A3D3-88E5085EBC05}"/>
    <cellStyle name="normální_07  Návrh rozpočtu 2010 - výdaje peněžních fondů" xfId="30" xr:uid="{00000000-0005-0000-0000-000014000000}"/>
    <cellStyle name="normální_2. čtení rozpočtu 2006 - příjmy" xfId="18" xr:uid="{00000000-0005-0000-0000-000015000000}"/>
    <cellStyle name="normální_2. Rozpočet 2007 - tabulky" xfId="24" xr:uid="{00000000-0005-0000-0000-000016000000}"/>
    <cellStyle name="normální_Rozpis výdajů 03 bez PO" xfId="2" xr:uid="{00000000-0005-0000-0000-000017000000}"/>
    <cellStyle name="normální_Rozpis výdajů 03 bez PO 2" xfId="9" xr:uid="{00000000-0005-0000-0000-000018000000}"/>
    <cellStyle name="normální_Rozpis výdajů 03 bez PO 2 2" xfId="21" xr:uid="{00000000-0005-0000-0000-000019000000}"/>
    <cellStyle name="normální_Rozpis výdajů 03 bez PO 2 2 2" xfId="36" xr:uid="{00000000-0005-0000-0000-00001A000000}"/>
    <cellStyle name="normální_Rozpis výdajů 03 bez PO 3" xfId="19" xr:uid="{00000000-0005-0000-0000-00001B000000}"/>
    <cellStyle name="normální_Rozpis výdajů 03 bez PO_02 - ORREP" xfId="11" xr:uid="{00000000-0005-0000-0000-00001C000000}"/>
    <cellStyle name="normální_Rozpis výdajů 03 bez PO_03 Podrobny_rozpis_rozpoctu_2010_Klíma" xfId="35" xr:uid="{00000000-0005-0000-0000-00001D000000}"/>
    <cellStyle name="normální_Rozpis výdajů 03 bez PO_03. Ekonomický" xfId="12" xr:uid="{00000000-0005-0000-0000-00001E000000}"/>
    <cellStyle name="normální_Rozpis výdajů 03 bez PO_04 - OSMTVS" xfId="23" xr:uid="{00000000-0005-0000-0000-00001F000000}"/>
    <cellStyle name="normální_Rozpis výdajů 03 bez PO_07  Návrh rozpočtu 2010 - výdaje peněžních fondů" xfId="3" xr:uid="{00000000-0005-0000-0000-000020000000}"/>
    <cellStyle name="normální_Rozpis výdajů 03 bez PO_07  Návrh rozpočtu 2010 - výdaje peněžních fondů 2" xfId="4" xr:uid="{00000000-0005-0000-0000-000021000000}"/>
    <cellStyle name="normální_Rozpis výdajů 03 bez PO_UR 2008 1-168 tisk" xfId="14" xr:uid="{00000000-0005-0000-0000-000022000000}"/>
    <cellStyle name="normální_Rozpočet 2005 (ZK)" xfId="27" xr:uid="{00000000-0005-0000-0000-000024000000}"/>
    <cellStyle name="normální_Rozpočet 2005 (ZK) 2" xfId="33" xr:uid="{00000000-0005-0000-0000-000025000000}"/>
    <cellStyle name="normální_Rozpočet 2005 (ZK)_04 - OSMTVS" xfId="22" xr:uid="{00000000-0005-0000-0000-000026000000}"/>
  </cellStyles>
  <dxfs count="32"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CC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FF"/>
      <color rgb="FFFFFFCC"/>
      <color rgb="FF0000FF"/>
      <color rgb="FFFF99CC"/>
      <color rgb="FFFFFF99"/>
      <color rgb="FFFFCC99"/>
      <color rgb="FFFFCCFF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438150</xdr:colOff>
      <xdr:row>4</xdr:row>
      <xdr:rowOff>104775</xdr:rowOff>
    </xdr:from>
    <xdr:to>
      <xdr:col>6</xdr:col>
      <xdr:colOff>123825</xdr:colOff>
      <xdr:row>10</xdr:row>
      <xdr:rowOff>200025</xdr:rowOff>
    </xdr:to>
    <xdr:pic>
      <xdr:nvPicPr>
        <xdr:cNvPr id="2" name="Picture 2" descr="erb_kraj_lbc_color">
          <a:extLst>
            <a:ext uri="{FF2B5EF4-FFF2-40B4-BE49-F238E27FC236}">
              <a16:creationId xmlns:a16="http://schemas.microsoft.com/office/drawing/2014/main" id="{7DB9A528-408A-4DE0-BFFE-EC8CB2BC0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1123950"/>
          <a:ext cx="15621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</xdr:row>
      <xdr:rowOff>0</xdr:rowOff>
    </xdr:from>
    <xdr:to>
      <xdr:col>2</xdr:col>
      <xdr:colOff>133350</xdr:colOff>
      <xdr:row>10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847725" y="17811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37</xdr:row>
      <xdr:rowOff>0</xdr:rowOff>
    </xdr:from>
    <xdr:to>
      <xdr:col>2</xdr:col>
      <xdr:colOff>133350</xdr:colOff>
      <xdr:row>37</xdr:row>
      <xdr:rowOff>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 bwMode="auto">
        <a:xfrm>
          <a:off x="847725" y="66770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47</xdr:row>
      <xdr:rowOff>0</xdr:rowOff>
    </xdr:from>
    <xdr:to>
      <xdr:col>2</xdr:col>
      <xdr:colOff>133350</xdr:colOff>
      <xdr:row>47</xdr:row>
      <xdr:rowOff>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 bwMode="auto">
        <a:xfrm>
          <a:off x="847725" y="86677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80</xdr:row>
      <xdr:rowOff>0</xdr:rowOff>
    </xdr:from>
    <xdr:to>
      <xdr:col>2</xdr:col>
      <xdr:colOff>133350</xdr:colOff>
      <xdr:row>80</xdr:row>
      <xdr:rowOff>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 bwMode="auto">
        <a:xfrm>
          <a:off x="847725" y="174974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95</xdr:row>
      <xdr:rowOff>0</xdr:rowOff>
    </xdr:from>
    <xdr:to>
      <xdr:col>2</xdr:col>
      <xdr:colOff>133350</xdr:colOff>
      <xdr:row>95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 bwMode="auto">
        <a:xfrm>
          <a:off x="847725" y="201644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95</xdr:row>
      <xdr:rowOff>0</xdr:rowOff>
    </xdr:from>
    <xdr:to>
      <xdr:col>2</xdr:col>
      <xdr:colOff>133350</xdr:colOff>
      <xdr:row>95</xdr:row>
      <xdr:rowOff>0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>
          <a:spLocks noChangeArrowheads="1"/>
        </xdr:cNvSpPr>
      </xdr:nvSpPr>
      <xdr:spPr bwMode="auto">
        <a:xfrm>
          <a:off x="847725" y="201644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62</xdr:row>
      <xdr:rowOff>0</xdr:rowOff>
    </xdr:from>
    <xdr:to>
      <xdr:col>2</xdr:col>
      <xdr:colOff>133350</xdr:colOff>
      <xdr:row>62</xdr:row>
      <xdr:rowOff>0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 txBox="1">
          <a:spLocks noChangeArrowheads="1"/>
        </xdr:cNvSpPr>
      </xdr:nvSpPr>
      <xdr:spPr bwMode="auto">
        <a:xfrm>
          <a:off x="847725" y="130206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23</xdr:row>
      <xdr:rowOff>0</xdr:rowOff>
    </xdr:from>
    <xdr:to>
      <xdr:col>2</xdr:col>
      <xdr:colOff>133350</xdr:colOff>
      <xdr:row>23</xdr:row>
      <xdr:rowOff>0</xdr:rowOff>
    </xdr:to>
    <xdr:sp macro="" textlink="">
      <xdr:nvSpPr>
        <xdr:cNvPr id="9" name="Text Box 40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 txBox="1">
          <a:spLocks noChangeArrowheads="1"/>
        </xdr:cNvSpPr>
      </xdr:nvSpPr>
      <xdr:spPr bwMode="auto">
        <a:xfrm>
          <a:off x="847725" y="40957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</xdr:row>
      <xdr:rowOff>0</xdr:rowOff>
    </xdr:from>
    <xdr:to>
      <xdr:col>2</xdr:col>
      <xdr:colOff>133350</xdr:colOff>
      <xdr:row>10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 bwMode="auto">
        <a:xfrm>
          <a:off x="876300" y="18002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36</xdr:row>
      <xdr:rowOff>0</xdr:rowOff>
    </xdr:from>
    <xdr:to>
      <xdr:col>2</xdr:col>
      <xdr:colOff>133350</xdr:colOff>
      <xdr:row>36</xdr:row>
      <xdr:rowOff>0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 txBox="1">
          <a:spLocks noChangeArrowheads="1"/>
        </xdr:cNvSpPr>
      </xdr:nvSpPr>
      <xdr:spPr bwMode="auto">
        <a:xfrm>
          <a:off x="876300" y="69532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45</xdr:row>
      <xdr:rowOff>0</xdr:rowOff>
    </xdr:from>
    <xdr:to>
      <xdr:col>2</xdr:col>
      <xdr:colOff>133350</xdr:colOff>
      <xdr:row>45</xdr:row>
      <xdr:rowOff>0</xdr:rowOff>
    </xdr:to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 txBox="1">
          <a:spLocks noChangeArrowheads="1"/>
        </xdr:cNvSpPr>
      </xdr:nvSpPr>
      <xdr:spPr bwMode="auto">
        <a:xfrm>
          <a:off x="876300" y="8867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97</xdr:row>
      <xdr:rowOff>0</xdr:rowOff>
    </xdr:from>
    <xdr:to>
      <xdr:col>2</xdr:col>
      <xdr:colOff>133350</xdr:colOff>
      <xdr:row>97</xdr:row>
      <xdr:rowOff>0</xdr:rowOff>
    </xdr:to>
    <xdr:sp macro="" textlink="">
      <xdr:nvSpPr>
        <xdr:cNvPr id="5" name="Text Box 7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 txBox="1">
          <a:spLocks noChangeArrowheads="1"/>
        </xdr:cNvSpPr>
      </xdr:nvSpPr>
      <xdr:spPr bwMode="auto">
        <a:xfrm>
          <a:off x="876300" y="137541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24</xdr:row>
      <xdr:rowOff>0</xdr:rowOff>
    </xdr:from>
    <xdr:to>
      <xdr:col>2</xdr:col>
      <xdr:colOff>133350</xdr:colOff>
      <xdr:row>24</xdr:row>
      <xdr:rowOff>0</xdr:rowOff>
    </xdr:to>
    <xdr:sp macro="" textlink="">
      <xdr:nvSpPr>
        <xdr:cNvPr id="6" name="Text Box 40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>
          <a:spLocks noChangeArrowheads="1"/>
        </xdr:cNvSpPr>
      </xdr:nvSpPr>
      <xdr:spPr bwMode="auto">
        <a:xfrm>
          <a:off x="876300" y="38671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144</xdr:row>
      <xdr:rowOff>0</xdr:rowOff>
    </xdr:from>
    <xdr:to>
      <xdr:col>2</xdr:col>
      <xdr:colOff>133350</xdr:colOff>
      <xdr:row>144</xdr:row>
      <xdr:rowOff>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>
          <a:spLocks noChangeArrowheads="1"/>
        </xdr:cNvSpPr>
      </xdr:nvSpPr>
      <xdr:spPr bwMode="auto">
        <a:xfrm>
          <a:off x="876300" y="263556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144</xdr:row>
      <xdr:rowOff>0</xdr:rowOff>
    </xdr:from>
    <xdr:to>
      <xdr:col>2</xdr:col>
      <xdr:colOff>133350</xdr:colOff>
      <xdr:row>144</xdr:row>
      <xdr:rowOff>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SpPr txBox="1">
          <a:spLocks noChangeArrowheads="1"/>
        </xdr:cNvSpPr>
      </xdr:nvSpPr>
      <xdr:spPr bwMode="auto">
        <a:xfrm>
          <a:off x="876300" y="263556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136</xdr:row>
      <xdr:rowOff>0</xdr:rowOff>
    </xdr:from>
    <xdr:to>
      <xdr:col>2</xdr:col>
      <xdr:colOff>133350</xdr:colOff>
      <xdr:row>136</xdr:row>
      <xdr:rowOff>0</xdr:rowOff>
    </xdr:to>
    <xdr:sp macro="" textlink="">
      <xdr:nvSpPr>
        <xdr:cNvPr id="9" name="Text Box 5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 txBox="1">
          <a:spLocks noChangeArrowheads="1"/>
        </xdr:cNvSpPr>
      </xdr:nvSpPr>
      <xdr:spPr bwMode="auto">
        <a:xfrm>
          <a:off x="876300" y="249078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70</xdr:row>
      <xdr:rowOff>0</xdr:rowOff>
    </xdr:from>
    <xdr:to>
      <xdr:col>2</xdr:col>
      <xdr:colOff>133350</xdr:colOff>
      <xdr:row>70</xdr:row>
      <xdr:rowOff>0</xdr:rowOff>
    </xdr:to>
    <xdr:sp macro="" textlink="">
      <xdr:nvSpPr>
        <xdr:cNvPr id="10" name="Text Box 7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 txBox="1">
          <a:spLocks noChangeArrowheads="1"/>
        </xdr:cNvSpPr>
      </xdr:nvSpPr>
      <xdr:spPr bwMode="auto">
        <a:xfrm>
          <a:off x="895350" y="1959864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3" name="Text Box 7">
          <a:extLst>
            <a:ext uri="{FF2B5EF4-FFF2-40B4-BE49-F238E27FC236}">
              <a16:creationId xmlns:a16="http://schemas.microsoft.com/office/drawing/2014/main" id="{733E469F-129B-4AB9-93E3-4474F30FB419}"/>
            </a:ext>
          </a:extLst>
        </xdr:cNvPr>
        <xdr:cNvSpPr txBox="1">
          <a:spLocks noChangeArrowheads="1"/>
        </xdr:cNvSpPr>
      </xdr:nvSpPr>
      <xdr:spPr bwMode="auto">
        <a:xfrm>
          <a:off x="876300" y="62484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</xdr:row>
      <xdr:rowOff>0</xdr:rowOff>
    </xdr:from>
    <xdr:to>
      <xdr:col>2</xdr:col>
      <xdr:colOff>133350</xdr:colOff>
      <xdr:row>10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>
          <a:spLocks noChangeArrowheads="1"/>
        </xdr:cNvSpPr>
      </xdr:nvSpPr>
      <xdr:spPr bwMode="auto">
        <a:xfrm>
          <a:off x="942975" y="18002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26</xdr:row>
      <xdr:rowOff>0</xdr:rowOff>
    </xdr:from>
    <xdr:to>
      <xdr:col>2</xdr:col>
      <xdr:colOff>133350</xdr:colOff>
      <xdr:row>26</xdr:row>
      <xdr:rowOff>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 txBox="1">
          <a:spLocks noChangeArrowheads="1"/>
        </xdr:cNvSpPr>
      </xdr:nvSpPr>
      <xdr:spPr bwMode="auto">
        <a:xfrm>
          <a:off x="942975" y="43624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34</xdr:row>
      <xdr:rowOff>0</xdr:rowOff>
    </xdr:from>
    <xdr:to>
      <xdr:col>2</xdr:col>
      <xdr:colOff>133350</xdr:colOff>
      <xdr:row>34</xdr:row>
      <xdr:rowOff>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 txBox="1">
          <a:spLocks noChangeArrowheads="1"/>
        </xdr:cNvSpPr>
      </xdr:nvSpPr>
      <xdr:spPr bwMode="auto">
        <a:xfrm>
          <a:off x="942975" y="5819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110</xdr:row>
      <xdr:rowOff>0</xdr:rowOff>
    </xdr:from>
    <xdr:to>
      <xdr:col>2</xdr:col>
      <xdr:colOff>133350</xdr:colOff>
      <xdr:row>110</xdr:row>
      <xdr:rowOff>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 txBox="1">
          <a:spLocks noChangeArrowheads="1"/>
        </xdr:cNvSpPr>
      </xdr:nvSpPr>
      <xdr:spPr bwMode="auto">
        <a:xfrm>
          <a:off x="942975" y="17249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139</xdr:row>
      <xdr:rowOff>0</xdr:rowOff>
    </xdr:from>
    <xdr:to>
      <xdr:col>2</xdr:col>
      <xdr:colOff>133350</xdr:colOff>
      <xdr:row>139</xdr:row>
      <xdr:rowOff>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 txBox="1">
          <a:spLocks noChangeArrowheads="1"/>
        </xdr:cNvSpPr>
      </xdr:nvSpPr>
      <xdr:spPr bwMode="auto">
        <a:xfrm>
          <a:off x="942975" y="220980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100</xdr:row>
      <xdr:rowOff>0</xdr:rowOff>
    </xdr:from>
    <xdr:to>
      <xdr:col>2</xdr:col>
      <xdr:colOff>133350</xdr:colOff>
      <xdr:row>100</xdr:row>
      <xdr:rowOff>0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 txBox="1">
          <a:spLocks noChangeArrowheads="1"/>
        </xdr:cNvSpPr>
      </xdr:nvSpPr>
      <xdr:spPr bwMode="auto">
        <a:xfrm>
          <a:off x="963930" y="1982724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</xdr:row>
      <xdr:rowOff>0</xdr:rowOff>
    </xdr:from>
    <xdr:to>
      <xdr:col>2</xdr:col>
      <xdr:colOff>133350</xdr:colOff>
      <xdr:row>10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>
          <a:spLocks noChangeArrowheads="1"/>
        </xdr:cNvSpPr>
      </xdr:nvSpPr>
      <xdr:spPr bwMode="auto">
        <a:xfrm>
          <a:off x="904875" y="17907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32</xdr:row>
      <xdr:rowOff>0</xdr:rowOff>
    </xdr:from>
    <xdr:to>
      <xdr:col>2</xdr:col>
      <xdr:colOff>133350</xdr:colOff>
      <xdr:row>32</xdr:row>
      <xdr:rowOff>0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>
          <a:spLocks noChangeArrowheads="1"/>
        </xdr:cNvSpPr>
      </xdr:nvSpPr>
      <xdr:spPr bwMode="auto">
        <a:xfrm>
          <a:off x="904875" y="64865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41</xdr:row>
      <xdr:rowOff>0</xdr:rowOff>
    </xdr:from>
    <xdr:to>
      <xdr:col>2</xdr:col>
      <xdr:colOff>133350</xdr:colOff>
      <xdr:row>41</xdr:row>
      <xdr:rowOff>0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>
          <a:spLocks noChangeArrowheads="1"/>
        </xdr:cNvSpPr>
      </xdr:nvSpPr>
      <xdr:spPr bwMode="auto">
        <a:xfrm>
          <a:off x="904875" y="81153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58</xdr:row>
      <xdr:rowOff>0</xdr:rowOff>
    </xdr:from>
    <xdr:to>
      <xdr:col>2</xdr:col>
      <xdr:colOff>133350</xdr:colOff>
      <xdr:row>58</xdr:row>
      <xdr:rowOff>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 txBox="1">
          <a:spLocks noChangeArrowheads="1"/>
        </xdr:cNvSpPr>
      </xdr:nvSpPr>
      <xdr:spPr bwMode="auto">
        <a:xfrm>
          <a:off x="904875" y="115824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73</xdr:row>
      <xdr:rowOff>0</xdr:rowOff>
    </xdr:from>
    <xdr:to>
      <xdr:col>2</xdr:col>
      <xdr:colOff>133350</xdr:colOff>
      <xdr:row>73</xdr:row>
      <xdr:rowOff>0</xdr:rowOff>
    </xdr:to>
    <xdr:sp macro="" textlink="">
      <xdr:nvSpPr>
        <xdr:cNvPr id="6" name="Text Box 40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 txBox="1">
          <a:spLocks noChangeArrowheads="1"/>
        </xdr:cNvSpPr>
      </xdr:nvSpPr>
      <xdr:spPr bwMode="auto">
        <a:xfrm>
          <a:off x="904875" y="154209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23</xdr:row>
      <xdr:rowOff>0</xdr:rowOff>
    </xdr:from>
    <xdr:to>
      <xdr:col>2</xdr:col>
      <xdr:colOff>133350</xdr:colOff>
      <xdr:row>23</xdr:row>
      <xdr:rowOff>0</xdr:rowOff>
    </xdr:to>
    <xdr:sp macro="" textlink="">
      <xdr:nvSpPr>
        <xdr:cNvPr id="7" name="Text Box 40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 txBox="1">
          <a:spLocks noChangeArrowheads="1"/>
        </xdr:cNvSpPr>
      </xdr:nvSpPr>
      <xdr:spPr bwMode="auto">
        <a:xfrm>
          <a:off x="904875" y="40862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 txBox="1">
          <a:spLocks noChangeArrowheads="1"/>
        </xdr:cNvSpPr>
      </xdr:nvSpPr>
      <xdr:spPr bwMode="auto">
        <a:xfrm>
          <a:off x="1019175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17</xdr:row>
      <xdr:rowOff>0</xdr:rowOff>
    </xdr:from>
    <xdr:to>
      <xdr:col>2</xdr:col>
      <xdr:colOff>133350</xdr:colOff>
      <xdr:row>17</xdr:row>
      <xdr:rowOff>0</xdr:rowOff>
    </xdr:to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 txBox="1">
          <a:spLocks noChangeArrowheads="1"/>
        </xdr:cNvSpPr>
      </xdr:nvSpPr>
      <xdr:spPr bwMode="auto">
        <a:xfrm>
          <a:off x="1019175" y="29908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 txBox="1">
          <a:spLocks noChangeArrowheads="1"/>
        </xdr:cNvSpPr>
      </xdr:nvSpPr>
      <xdr:spPr bwMode="auto">
        <a:xfrm>
          <a:off x="904875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18</xdr:row>
      <xdr:rowOff>0</xdr:rowOff>
    </xdr:from>
    <xdr:to>
      <xdr:col>2</xdr:col>
      <xdr:colOff>133350</xdr:colOff>
      <xdr:row>18</xdr:row>
      <xdr:rowOff>0</xdr:rowOff>
    </xdr:to>
    <xdr:sp macro="" textlink="">
      <xdr:nvSpPr>
        <xdr:cNvPr id="3" name="Text Box 11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 txBox="1">
          <a:spLocks noChangeArrowheads="1"/>
        </xdr:cNvSpPr>
      </xdr:nvSpPr>
      <xdr:spPr bwMode="auto">
        <a:xfrm>
          <a:off x="904875" y="32861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35</xdr:row>
      <xdr:rowOff>0</xdr:rowOff>
    </xdr:from>
    <xdr:to>
      <xdr:col>2</xdr:col>
      <xdr:colOff>133350</xdr:colOff>
      <xdr:row>35</xdr:row>
      <xdr:rowOff>0</xdr:rowOff>
    </xdr:to>
    <xdr:sp macro="" textlink="">
      <xdr:nvSpPr>
        <xdr:cNvPr id="4" name="Text Box 11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 txBox="1">
          <a:spLocks noChangeArrowheads="1"/>
        </xdr:cNvSpPr>
      </xdr:nvSpPr>
      <xdr:spPr bwMode="auto">
        <a:xfrm>
          <a:off x="904875" y="61912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35</xdr:row>
      <xdr:rowOff>0</xdr:rowOff>
    </xdr:from>
    <xdr:to>
      <xdr:col>2</xdr:col>
      <xdr:colOff>133350</xdr:colOff>
      <xdr:row>35</xdr:row>
      <xdr:rowOff>0</xdr:rowOff>
    </xdr:to>
    <xdr:sp macro="" textlink="">
      <xdr:nvSpPr>
        <xdr:cNvPr id="5" name="Text Box 15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 txBox="1">
          <a:spLocks noChangeArrowheads="1"/>
        </xdr:cNvSpPr>
      </xdr:nvSpPr>
      <xdr:spPr bwMode="auto">
        <a:xfrm>
          <a:off x="904875" y="61912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>
          <a:spLocks noChangeArrowheads="1"/>
        </xdr:cNvSpPr>
      </xdr:nvSpPr>
      <xdr:spPr bwMode="auto">
        <a:xfrm>
          <a:off x="838200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19</xdr:row>
      <xdr:rowOff>0</xdr:rowOff>
    </xdr:from>
    <xdr:to>
      <xdr:col>2</xdr:col>
      <xdr:colOff>133350</xdr:colOff>
      <xdr:row>19</xdr:row>
      <xdr:rowOff>0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 txBox="1">
          <a:spLocks noChangeArrowheads="1"/>
        </xdr:cNvSpPr>
      </xdr:nvSpPr>
      <xdr:spPr bwMode="auto">
        <a:xfrm>
          <a:off x="838200" y="34956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32</xdr:row>
      <xdr:rowOff>0</xdr:rowOff>
    </xdr:from>
    <xdr:to>
      <xdr:col>2</xdr:col>
      <xdr:colOff>133350</xdr:colOff>
      <xdr:row>32</xdr:row>
      <xdr:rowOff>0</xdr:rowOff>
    </xdr:to>
    <xdr:sp macro="" textlink="">
      <xdr:nvSpPr>
        <xdr:cNvPr id="4" name="Text Box 14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 txBox="1">
          <a:spLocks noChangeArrowheads="1"/>
        </xdr:cNvSpPr>
      </xdr:nvSpPr>
      <xdr:spPr bwMode="auto">
        <a:xfrm>
          <a:off x="838200" y="81248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 txBox="1">
          <a:spLocks noChangeArrowheads="1"/>
        </xdr:cNvSpPr>
      </xdr:nvSpPr>
      <xdr:spPr bwMode="auto">
        <a:xfrm>
          <a:off x="904875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19</xdr:row>
      <xdr:rowOff>0</xdr:rowOff>
    </xdr:from>
    <xdr:to>
      <xdr:col>2</xdr:col>
      <xdr:colOff>133350</xdr:colOff>
      <xdr:row>19</xdr:row>
      <xdr:rowOff>0</xdr:rowOff>
    </xdr:to>
    <xdr:sp macro="" textlink="">
      <xdr:nvSpPr>
        <xdr:cNvPr id="3" name="Text Box 13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 txBox="1">
          <a:spLocks noChangeArrowheads="1"/>
        </xdr:cNvSpPr>
      </xdr:nvSpPr>
      <xdr:spPr bwMode="auto">
        <a:xfrm>
          <a:off x="904875" y="34099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51</xdr:row>
      <xdr:rowOff>0</xdr:rowOff>
    </xdr:from>
    <xdr:to>
      <xdr:col>2</xdr:col>
      <xdr:colOff>133350</xdr:colOff>
      <xdr:row>51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 txBox="1">
          <a:spLocks noChangeArrowheads="1"/>
        </xdr:cNvSpPr>
      </xdr:nvSpPr>
      <xdr:spPr bwMode="auto">
        <a:xfrm>
          <a:off x="904875" y="85248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51</xdr:row>
      <xdr:rowOff>0</xdr:rowOff>
    </xdr:from>
    <xdr:to>
      <xdr:col>2</xdr:col>
      <xdr:colOff>133350</xdr:colOff>
      <xdr:row>51</xdr:row>
      <xdr:rowOff>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00000000-0008-0000-1400-000005000000}"/>
            </a:ext>
          </a:extLst>
        </xdr:cNvPr>
        <xdr:cNvSpPr txBox="1">
          <a:spLocks noChangeArrowheads="1"/>
        </xdr:cNvSpPr>
      </xdr:nvSpPr>
      <xdr:spPr bwMode="auto">
        <a:xfrm>
          <a:off x="904875" y="85248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36</xdr:row>
      <xdr:rowOff>0</xdr:rowOff>
    </xdr:from>
    <xdr:to>
      <xdr:col>2</xdr:col>
      <xdr:colOff>133350</xdr:colOff>
      <xdr:row>36</xdr:row>
      <xdr:rowOff>0</xdr:rowOff>
    </xdr:to>
    <xdr:sp macro="" textlink="">
      <xdr:nvSpPr>
        <xdr:cNvPr id="6" name="Text Box 40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SpPr txBox="1">
          <a:spLocks noChangeArrowheads="1"/>
        </xdr:cNvSpPr>
      </xdr:nvSpPr>
      <xdr:spPr bwMode="auto">
        <a:xfrm>
          <a:off x="904875" y="65627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 txBox="1">
          <a:spLocks noChangeArrowheads="1"/>
        </xdr:cNvSpPr>
      </xdr:nvSpPr>
      <xdr:spPr bwMode="auto">
        <a:xfrm>
          <a:off x="904875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21</xdr:row>
      <xdr:rowOff>0</xdr:rowOff>
    </xdr:from>
    <xdr:to>
      <xdr:col>2</xdr:col>
      <xdr:colOff>133350</xdr:colOff>
      <xdr:row>21</xdr:row>
      <xdr:rowOff>0</xdr:rowOff>
    </xdr:to>
    <xdr:sp macro="" textlink="">
      <xdr:nvSpPr>
        <xdr:cNvPr id="3" name="Text Box 14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 txBox="1">
          <a:spLocks noChangeArrowheads="1"/>
        </xdr:cNvSpPr>
      </xdr:nvSpPr>
      <xdr:spPr bwMode="auto">
        <a:xfrm>
          <a:off x="904875" y="37623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48</xdr:row>
      <xdr:rowOff>0</xdr:rowOff>
    </xdr:from>
    <xdr:to>
      <xdr:col>2</xdr:col>
      <xdr:colOff>133350</xdr:colOff>
      <xdr:row>48</xdr:row>
      <xdr:rowOff>0</xdr:rowOff>
    </xdr:to>
    <xdr:sp macro="" textlink="">
      <xdr:nvSpPr>
        <xdr:cNvPr id="4" name="Text Box 15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 txBox="1">
          <a:spLocks noChangeArrowheads="1"/>
        </xdr:cNvSpPr>
      </xdr:nvSpPr>
      <xdr:spPr bwMode="auto">
        <a:xfrm>
          <a:off x="904875" y="80581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48</xdr:row>
      <xdr:rowOff>0</xdr:rowOff>
    </xdr:from>
    <xdr:to>
      <xdr:col>2</xdr:col>
      <xdr:colOff>133350</xdr:colOff>
      <xdr:row>48</xdr:row>
      <xdr:rowOff>0</xdr:rowOff>
    </xdr:to>
    <xdr:sp macro="" textlink="">
      <xdr:nvSpPr>
        <xdr:cNvPr id="5" name="Text Box 16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SpPr txBox="1">
          <a:spLocks noChangeArrowheads="1"/>
        </xdr:cNvSpPr>
      </xdr:nvSpPr>
      <xdr:spPr bwMode="auto">
        <a:xfrm>
          <a:off x="904875" y="80581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48</xdr:row>
      <xdr:rowOff>0</xdr:rowOff>
    </xdr:from>
    <xdr:to>
      <xdr:col>2</xdr:col>
      <xdr:colOff>133350</xdr:colOff>
      <xdr:row>48</xdr:row>
      <xdr:rowOff>0</xdr:rowOff>
    </xdr:to>
    <xdr:sp macro="" textlink="">
      <xdr:nvSpPr>
        <xdr:cNvPr id="6" name="Text Box 17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SpPr txBox="1">
          <a:spLocks noChangeArrowheads="1"/>
        </xdr:cNvSpPr>
      </xdr:nvSpPr>
      <xdr:spPr bwMode="auto">
        <a:xfrm>
          <a:off x="904875" y="80581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48</xdr:row>
      <xdr:rowOff>0</xdr:rowOff>
    </xdr:from>
    <xdr:to>
      <xdr:col>2</xdr:col>
      <xdr:colOff>133350</xdr:colOff>
      <xdr:row>48</xdr:row>
      <xdr:rowOff>0</xdr:rowOff>
    </xdr:to>
    <xdr:sp macro="" textlink="">
      <xdr:nvSpPr>
        <xdr:cNvPr id="7" name="Text Box 18"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SpPr txBox="1">
          <a:spLocks noChangeArrowheads="1"/>
        </xdr:cNvSpPr>
      </xdr:nvSpPr>
      <xdr:spPr bwMode="auto">
        <a:xfrm>
          <a:off x="904875" y="80581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48</xdr:row>
      <xdr:rowOff>0</xdr:rowOff>
    </xdr:from>
    <xdr:to>
      <xdr:col>2</xdr:col>
      <xdr:colOff>133350</xdr:colOff>
      <xdr:row>48</xdr:row>
      <xdr:rowOff>0</xdr:rowOff>
    </xdr:to>
    <xdr:sp macro="" textlink="">
      <xdr:nvSpPr>
        <xdr:cNvPr id="8" name="Text Box 19">
          <a:extLst>
            <a:ext uri="{FF2B5EF4-FFF2-40B4-BE49-F238E27FC236}">
              <a16:creationId xmlns:a16="http://schemas.microsoft.com/office/drawing/2014/main" id="{00000000-0008-0000-1500-000008000000}"/>
            </a:ext>
          </a:extLst>
        </xdr:cNvPr>
        <xdr:cNvSpPr txBox="1">
          <a:spLocks noChangeArrowheads="1"/>
        </xdr:cNvSpPr>
      </xdr:nvSpPr>
      <xdr:spPr bwMode="auto">
        <a:xfrm>
          <a:off x="904875" y="80581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48</xdr:row>
      <xdr:rowOff>0</xdr:rowOff>
    </xdr:from>
    <xdr:to>
      <xdr:col>2</xdr:col>
      <xdr:colOff>133350</xdr:colOff>
      <xdr:row>48</xdr:row>
      <xdr:rowOff>0</xdr:rowOff>
    </xdr:to>
    <xdr:sp macro="" textlink="">
      <xdr:nvSpPr>
        <xdr:cNvPr id="9" name="Text Box 20">
          <a:extLst>
            <a:ext uri="{FF2B5EF4-FFF2-40B4-BE49-F238E27FC236}">
              <a16:creationId xmlns:a16="http://schemas.microsoft.com/office/drawing/2014/main" id="{00000000-0008-0000-1500-000009000000}"/>
            </a:ext>
          </a:extLst>
        </xdr:cNvPr>
        <xdr:cNvSpPr txBox="1">
          <a:spLocks noChangeArrowheads="1"/>
        </xdr:cNvSpPr>
      </xdr:nvSpPr>
      <xdr:spPr bwMode="auto">
        <a:xfrm>
          <a:off x="904875" y="80581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48</xdr:row>
      <xdr:rowOff>0</xdr:rowOff>
    </xdr:from>
    <xdr:to>
      <xdr:col>2</xdr:col>
      <xdr:colOff>133350</xdr:colOff>
      <xdr:row>48</xdr:row>
      <xdr:rowOff>0</xdr:rowOff>
    </xdr:to>
    <xdr:sp macro="" textlink="">
      <xdr:nvSpPr>
        <xdr:cNvPr id="10" name="Text Box 21">
          <a:extLst>
            <a:ext uri="{FF2B5EF4-FFF2-40B4-BE49-F238E27FC236}">
              <a16:creationId xmlns:a16="http://schemas.microsoft.com/office/drawing/2014/main" id="{00000000-0008-0000-1500-00000A000000}"/>
            </a:ext>
          </a:extLst>
        </xdr:cNvPr>
        <xdr:cNvSpPr txBox="1">
          <a:spLocks noChangeArrowheads="1"/>
        </xdr:cNvSpPr>
      </xdr:nvSpPr>
      <xdr:spPr bwMode="auto">
        <a:xfrm>
          <a:off x="904875" y="80581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48</xdr:row>
      <xdr:rowOff>0</xdr:rowOff>
    </xdr:from>
    <xdr:to>
      <xdr:col>2</xdr:col>
      <xdr:colOff>133350</xdr:colOff>
      <xdr:row>48</xdr:row>
      <xdr:rowOff>0</xdr:rowOff>
    </xdr:to>
    <xdr:sp macro="" textlink="">
      <xdr:nvSpPr>
        <xdr:cNvPr id="11" name="Text Box 22">
          <a:extLst>
            <a:ext uri="{FF2B5EF4-FFF2-40B4-BE49-F238E27FC236}">
              <a16:creationId xmlns:a16="http://schemas.microsoft.com/office/drawing/2014/main" id="{00000000-0008-0000-1500-00000B000000}"/>
            </a:ext>
          </a:extLst>
        </xdr:cNvPr>
        <xdr:cNvSpPr txBox="1">
          <a:spLocks noChangeArrowheads="1"/>
        </xdr:cNvSpPr>
      </xdr:nvSpPr>
      <xdr:spPr bwMode="auto">
        <a:xfrm>
          <a:off x="904875" y="80581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48</xdr:row>
      <xdr:rowOff>0</xdr:rowOff>
    </xdr:from>
    <xdr:to>
      <xdr:col>2</xdr:col>
      <xdr:colOff>133350</xdr:colOff>
      <xdr:row>48</xdr:row>
      <xdr:rowOff>0</xdr:rowOff>
    </xdr:to>
    <xdr:sp macro="" textlink="">
      <xdr:nvSpPr>
        <xdr:cNvPr id="12" name="Text Box 23">
          <a:extLst>
            <a:ext uri="{FF2B5EF4-FFF2-40B4-BE49-F238E27FC236}">
              <a16:creationId xmlns:a16="http://schemas.microsoft.com/office/drawing/2014/main" id="{00000000-0008-0000-1500-00000C000000}"/>
            </a:ext>
          </a:extLst>
        </xdr:cNvPr>
        <xdr:cNvSpPr txBox="1">
          <a:spLocks noChangeArrowheads="1"/>
        </xdr:cNvSpPr>
      </xdr:nvSpPr>
      <xdr:spPr bwMode="auto">
        <a:xfrm>
          <a:off x="904875" y="80581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48</xdr:row>
      <xdr:rowOff>0</xdr:rowOff>
    </xdr:from>
    <xdr:to>
      <xdr:col>2</xdr:col>
      <xdr:colOff>133350</xdr:colOff>
      <xdr:row>48</xdr:row>
      <xdr:rowOff>0</xdr:rowOff>
    </xdr:to>
    <xdr:sp macro="" textlink="">
      <xdr:nvSpPr>
        <xdr:cNvPr id="13" name="Text Box 24">
          <a:extLst>
            <a:ext uri="{FF2B5EF4-FFF2-40B4-BE49-F238E27FC236}">
              <a16:creationId xmlns:a16="http://schemas.microsoft.com/office/drawing/2014/main" id="{00000000-0008-0000-1500-00000D000000}"/>
            </a:ext>
          </a:extLst>
        </xdr:cNvPr>
        <xdr:cNvSpPr txBox="1">
          <a:spLocks noChangeArrowheads="1"/>
        </xdr:cNvSpPr>
      </xdr:nvSpPr>
      <xdr:spPr bwMode="auto">
        <a:xfrm>
          <a:off x="904875" y="80581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48</xdr:row>
      <xdr:rowOff>0</xdr:rowOff>
    </xdr:from>
    <xdr:to>
      <xdr:col>2</xdr:col>
      <xdr:colOff>133350</xdr:colOff>
      <xdr:row>48</xdr:row>
      <xdr:rowOff>0</xdr:rowOff>
    </xdr:to>
    <xdr:sp macro="" textlink="">
      <xdr:nvSpPr>
        <xdr:cNvPr id="14" name="Text Box 25">
          <a:extLst>
            <a:ext uri="{FF2B5EF4-FFF2-40B4-BE49-F238E27FC236}">
              <a16:creationId xmlns:a16="http://schemas.microsoft.com/office/drawing/2014/main" id="{00000000-0008-0000-1500-00000E000000}"/>
            </a:ext>
          </a:extLst>
        </xdr:cNvPr>
        <xdr:cNvSpPr txBox="1">
          <a:spLocks noChangeArrowheads="1"/>
        </xdr:cNvSpPr>
      </xdr:nvSpPr>
      <xdr:spPr bwMode="auto">
        <a:xfrm>
          <a:off x="904875" y="80581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48</xdr:row>
      <xdr:rowOff>0</xdr:rowOff>
    </xdr:from>
    <xdr:to>
      <xdr:col>2</xdr:col>
      <xdr:colOff>133350</xdr:colOff>
      <xdr:row>48</xdr:row>
      <xdr:rowOff>0</xdr:rowOff>
    </xdr:to>
    <xdr:sp macro="" textlink="">
      <xdr:nvSpPr>
        <xdr:cNvPr id="15" name="Text Box 26">
          <a:extLst>
            <a:ext uri="{FF2B5EF4-FFF2-40B4-BE49-F238E27FC236}">
              <a16:creationId xmlns:a16="http://schemas.microsoft.com/office/drawing/2014/main" id="{00000000-0008-0000-1500-00000F000000}"/>
            </a:ext>
          </a:extLst>
        </xdr:cNvPr>
        <xdr:cNvSpPr txBox="1">
          <a:spLocks noChangeArrowheads="1"/>
        </xdr:cNvSpPr>
      </xdr:nvSpPr>
      <xdr:spPr bwMode="auto">
        <a:xfrm>
          <a:off x="904875" y="80581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48</xdr:row>
      <xdr:rowOff>0</xdr:rowOff>
    </xdr:from>
    <xdr:to>
      <xdr:col>2</xdr:col>
      <xdr:colOff>133350</xdr:colOff>
      <xdr:row>48</xdr:row>
      <xdr:rowOff>0</xdr:rowOff>
    </xdr:to>
    <xdr:sp macro="" textlink="">
      <xdr:nvSpPr>
        <xdr:cNvPr id="16" name="Text Box 27">
          <a:extLst>
            <a:ext uri="{FF2B5EF4-FFF2-40B4-BE49-F238E27FC236}">
              <a16:creationId xmlns:a16="http://schemas.microsoft.com/office/drawing/2014/main" id="{00000000-0008-0000-1500-000010000000}"/>
            </a:ext>
          </a:extLst>
        </xdr:cNvPr>
        <xdr:cNvSpPr txBox="1">
          <a:spLocks noChangeArrowheads="1"/>
        </xdr:cNvSpPr>
      </xdr:nvSpPr>
      <xdr:spPr bwMode="auto">
        <a:xfrm>
          <a:off x="904875" y="80581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53</xdr:row>
      <xdr:rowOff>0</xdr:rowOff>
    </xdr:from>
    <xdr:to>
      <xdr:col>2</xdr:col>
      <xdr:colOff>133350</xdr:colOff>
      <xdr:row>53</xdr:row>
      <xdr:rowOff>0</xdr:rowOff>
    </xdr:to>
    <xdr:sp macro="" textlink="">
      <xdr:nvSpPr>
        <xdr:cNvPr id="17" name="Text Box 28">
          <a:extLst>
            <a:ext uri="{FF2B5EF4-FFF2-40B4-BE49-F238E27FC236}">
              <a16:creationId xmlns:a16="http://schemas.microsoft.com/office/drawing/2014/main" id="{00000000-0008-0000-1500-000011000000}"/>
            </a:ext>
          </a:extLst>
        </xdr:cNvPr>
        <xdr:cNvSpPr txBox="1">
          <a:spLocks noChangeArrowheads="1"/>
        </xdr:cNvSpPr>
      </xdr:nvSpPr>
      <xdr:spPr bwMode="auto">
        <a:xfrm>
          <a:off x="904875" y="90201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156</xdr:row>
      <xdr:rowOff>0</xdr:rowOff>
    </xdr:from>
    <xdr:to>
      <xdr:col>2</xdr:col>
      <xdr:colOff>133350</xdr:colOff>
      <xdr:row>156</xdr:row>
      <xdr:rowOff>0</xdr:rowOff>
    </xdr:to>
    <xdr:sp macro="" textlink="">
      <xdr:nvSpPr>
        <xdr:cNvPr id="18" name="Text Box 14">
          <a:extLst>
            <a:ext uri="{FF2B5EF4-FFF2-40B4-BE49-F238E27FC236}">
              <a16:creationId xmlns:a16="http://schemas.microsoft.com/office/drawing/2014/main" id="{00000000-0008-0000-1500-000012000000}"/>
            </a:ext>
          </a:extLst>
        </xdr:cNvPr>
        <xdr:cNvSpPr txBox="1">
          <a:spLocks noChangeArrowheads="1"/>
        </xdr:cNvSpPr>
      </xdr:nvSpPr>
      <xdr:spPr bwMode="auto">
        <a:xfrm>
          <a:off x="904875" y="223170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118</xdr:row>
      <xdr:rowOff>0</xdr:rowOff>
    </xdr:from>
    <xdr:to>
      <xdr:col>2</xdr:col>
      <xdr:colOff>133350</xdr:colOff>
      <xdr:row>118</xdr:row>
      <xdr:rowOff>0</xdr:rowOff>
    </xdr:to>
    <xdr:sp macro="" textlink="">
      <xdr:nvSpPr>
        <xdr:cNvPr id="19" name="Text Box 11">
          <a:extLst>
            <a:ext uri="{FF2B5EF4-FFF2-40B4-BE49-F238E27FC236}">
              <a16:creationId xmlns:a16="http://schemas.microsoft.com/office/drawing/2014/main" id="{00000000-0008-0000-1500-000013000000}"/>
            </a:ext>
          </a:extLst>
        </xdr:cNvPr>
        <xdr:cNvSpPr txBox="1">
          <a:spLocks noChangeArrowheads="1"/>
        </xdr:cNvSpPr>
      </xdr:nvSpPr>
      <xdr:spPr bwMode="auto">
        <a:xfrm>
          <a:off x="904875" y="178784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65</xdr:row>
      <xdr:rowOff>0</xdr:rowOff>
    </xdr:from>
    <xdr:to>
      <xdr:col>2</xdr:col>
      <xdr:colOff>133350</xdr:colOff>
      <xdr:row>65</xdr:row>
      <xdr:rowOff>0</xdr:rowOff>
    </xdr:to>
    <xdr:sp macro="" textlink="">
      <xdr:nvSpPr>
        <xdr:cNvPr id="20" name="Text Box 15">
          <a:extLst>
            <a:ext uri="{FF2B5EF4-FFF2-40B4-BE49-F238E27FC236}">
              <a16:creationId xmlns:a16="http://schemas.microsoft.com/office/drawing/2014/main" id="{00000000-0008-0000-1500-000014000000}"/>
            </a:ext>
          </a:extLst>
        </xdr:cNvPr>
        <xdr:cNvSpPr txBox="1">
          <a:spLocks noChangeArrowheads="1"/>
        </xdr:cNvSpPr>
      </xdr:nvSpPr>
      <xdr:spPr bwMode="auto">
        <a:xfrm>
          <a:off x="904875" y="106299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65</xdr:row>
      <xdr:rowOff>0</xdr:rowOff>
    </xdr:from>
    <xdr:to>
      <xdr:col>2</xdr:col>
      <xdr:colOff>133350</xdr:colOff>
      <xdr:row>65</xdr:row>
      <xdr:rowOff>0</xdr:rowOff>
    </xdr:to>
    <xdr:sp macro="" textlink="">
      <xdr:nvSpPr>
        <xdr:cNvPr id="21" name="Text Box 16">
          <a:extLst>
            <a:ext uri="{FF2B5EF4-FFF2-40B4-BE49-F238E27FC236}">
              <a16:creationId xmlns:a16="http://schemas.microsoft.com/office/drawing/2014/main" id="{00000000-0008-0000-1500-000015000000}"/>
            </a:ext>
          </a:extLst>
        </xdr:cNvPr>
        <xdr:cNvSpPr txBox="1">
          <a:spLocks noChangeArrowheads="1"/>
        </xdr:cNvSpPr>
      </xdr:nvSpPr>
      <xdr:spPr bwMode="auto">
        <a:xfrm>
          <a:off x="904875" y="106299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65</xdr:row>
      <xdr:rowOff>0</xdr:rowOff>
    </xdr:from>
    <xdr:to>
      <xdr:col>2</xdr:col>
      <xdr:colOff>133350</xdr:colOff>
      <xdr:row>65</xdr:row>
      <xdr:rowOff>0</xdr:rowOff>
    </xdr:to>
    <xdr:sp macro="" textlink="">
      <xdr:nvSpPr>
        <xdr:cNvPr id="22" name="Text Box 17">
          <a:extLst>
            <a:ext uri="{FF2B5EF4-FFF2-40B4-BE49-F238E27FC236}">
              <a16:creationId xmlns:a16="http://schemas.microsoft.com/office/drawing/2014/main" id="{00000000-0008-0000-1500-000016000000}"/>
            </a:ext>
          </a:extLst>
        </xdr:cNvPr>
        <xdr:cNvSpPr txBox="1">
          <a:spLocks noChangeArrowheads="1"/>
        </xdr:cNvSpPr>
      </xdr:nvSpPr>
      <xdr:spPr bwMode="auto">
        <a:xfrm>
          <a:off x="904875" y="106299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65</xdr:row>
      <xdr:rowOff>0</xdr:rowOff>
    </xdr:from>
    <xdr:to>
      <xdr:col>2</xdr:col>
      <xdr:colOff>133350</xdr:colOff>
      <xdr:row>65</xdr:row>
      <xdr:rowOff>0</xdr:rowOff>
    </xdr:to>
    <xdr:sp macro="" textlink="">
      <xdr:nvSpPr>
        <xdr:cNvPr id="23" name="Text Box 18">
          <a:extLst>
            <a:ext uri="{FF2B5EF4-FFF2-40B4-BE49-F238E27FC236}">
              <a16:creationId xmlns:a16="http://schemas.microsoft.com/office/drawing/2014/main" id="{00000000-0008-0000-1500-000017000000}"/>
            </a:ext>
          </a:extLst>
        </xdr:cNvPr>
        <xdr:cNvSpPr txBox="1">
          <a:spLocks noChangeArrowheads="1"/>
        </xdr:cNvSpPr>
      </xdr:nvSpPr>
      <xdr:spPr bwMode="auto">
        <a:xfrm>
          <a:off x="904875" y="106299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65</xdr:row>
      <xdr:rowOff>0</xdr:rowOff>
    </xdr:from>
    <xdr:to>
      <xdr:col>2</xdr:col>
      <xdr:colOff>133350</xdr:colOff>
      <xdr:row>65</xdr:row>
      <xdr:rowOff>0</xdr:rowOff>
    </xdr:to>
    <xdr:sp macro="" textlink="">
      <xdr:nvSpPr>
        <xdr:cNvPr id="24" name="Text Box 19">
          <a:extLst>
            <a:ext uri="{FF2B5EF4-FFF2-40B4-BE49-F238E27FC236}">
              <a16:creationId xmlns:a16="http://schemas.microsoft.com/office/drawing/2014/main" id="{00000000-0008-0000-1500-000018000000}"/>
            </a:ext>
          </a:extLst>
        </xdr:cNvPr>
        <xdr:cNvSpPr txBox="1">
          <a:spLocks noChangeArrowheads="1"/>
        </xdr:cNvSpPr>
      </xdr:nvSpPr>
      <xdr:spPr bwMode="auto">
        <a:xfrm>
          <a:off x="904875" y="106299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65</xdr:row>
      <xdr:rowOff>0</xdr:rowOff>
    </xdr:from>
    <xdr:to>
      <xdr:col>2</xdr:col>
      <xdr:colOff>133350</xdr:colOff>
      <xdr:row>65</xdr:row>
      <xdr:rowOff>0</xdr:rowOff>
    </xdr:to>
    <xdr:sp macro="" textlink="">
      <xdr:nvSpPr>
        <xdr:cNvPr id="25" name="Text Box 20">
          <a:extLst>
            <a:ext uri="{FF2B5EF4-FFF2-40B4-BE49-F238E27FC236}">
              <a16:creationId xmlns:a16="http://schemas.microsoft.com/office/drawing/2014/main" id="{00000000-0008-0000-1500-000019000000}"/>
            </a:ext>
          </a:extLst>
        </xdr:cNvPr>
        <xdr:cNvSpPr txBox="1">
          <a:spLocks noChangeArrowheads="1"/>
        </xdr:cNvSpPr>
      </xdr:nvSpPr>
      <xdr:spPr bwMode="auto">
        <a:xfrm>
          <a:off x="904875" y="106299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65</xdr:row>
      <xdr:rowOff>0</xdr:rowOff>
    </xdr:from>
    <xdr:to>
      <xdr:col>2</xdr:col>
      <xdr:colOff>133350</xdr:colOff>
      <xdr:row>65</xdr:row>
      <xdr:rowOff>0</xdr:rowOff>
    </xdr:to>
    <xdr:sp macro="" textlink="">
      <xdr:nvSpPr>
        <xdr:cNvPr id="26" name="Text Box 21">
          <a:extLst>
            <a:ext uri="{FF2B5EF4-FFF2-40B4-BE49-F238E27FC236}">
              <a16:creationId xmlns:a16="http://schemas.microsoft.com/office/drawing/2014/main" id="{00000000-0008-0000-1500-00001A000000}"/>
            </a:ext>
          </a:extLst>
        </xdr:cNvPr>
        <xdr:cNvSpPr txBox="1">
          <a:spLocks noChangeArrowheads="1"/>
        </xdr:cNvSpPr>
      </xdr:nvSpPr>
      <xdr:spPr bwMode="auto">
        <a:xfrm>
          <a:off x="904875" y="106299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65</xdr:row>
      <xdr:rowOff>0</xdr:rowOff>
    </xdr:from>
    <xdr:to>
      <xdr:col>2</xdr:col>
      <xdr:colOff>133350</xdr:colOff>
      <xdr:row>65</xdr:row>
      <xdr:rowOff>0</xdr:rowOff>
    </xdr:to>
    <xdr:sp macro="" textlink="">
      <xdr:nvSpPr>
        <xdr:cNvPr id="27" name="Text Box 22">
          <a:extLst>
            <a:ext uri="{FF2B5EF4-FFF2-40B4-BE49-F238E27FC236}">
              <a16:creationId xmlns:a16="http://schemas.microsoft.com/office/drawing/2014/main" id="{00000000-0008-0000-1500-00001B000000}"/>
            </a:ext>
          </a:extLst>
        </xdr:cNvPr>
        <xdr:cNvSpPr txBox="1">
          <a:spLocks noChangeArrowheads="1"/>
        </xdr:cNvSpPr>
      </xdr:nvSpPr>
      <xdr:spPr bwMode="auto">
        <a:xfrm>
          <a:off x="904875" y="106299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65</xdr:row>
      <xdr:rowOff>0</xdr:rowOff>
    </xdr:from>
    <xdr:to>
      <xdr:col>2</xdr:col>
      <xdr:colOff>133350</xdr:colOff>
      <xdr:row>65</xdr:row>
      <xdr:rowOff>0</xdr:rowOff>
    </xdr:to>
    <xdr:sp macro="" textlink="">
      <xdr:nvSpPr>
        <xdr:cNvPr id="28" name="Text Box 23">
          <a:extLst>
            <a:ext uri="{FF2B5EF4-FFF2-40B4-BE49-F238E27FC236}">
              <a16:creationId xmlns:a16="http://schemas.microsoft.com/office/drawing/2014/main" id="{00000000-0008-0000-1500-00001C000000}"/>
            </a:ext>
          </a:extLst>
        </xdr:cNvPr>
        <xdr:cNvSpPr txBox="1">
          <a:spLocks noChangeArrowheads="1"/>
        </xdr:cNvSpPr>
      </xdr:nvSpPr>
      <xdr:spPr bwMode="auto">
        <a:xfrm>
          <a:off x="904875" y="106299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65</xdr:row>
      <xdr:rowOff>0</xdr:rowOff>
    </xdr:from>
    <xdr:to>
      <xdr:col>2</xdr:col>
      <xdr:colOff>133350</xdr:colOff>
      <xdr:row>65</xdr:row>
      <xdr:rowOff>0</xdr:rowOff>
    </xdr:to>
    <xdr:sp macro="" textlink="">
      <xdr:nvSpPr>
        <xdr:cNvPr id="29" name="Text Box 24">
          <a:extLst>
            <a:ext uri="{FF2B5EF4-FFF2-40B4-BE49-F238E27FC236}">
              <a16:creationId xmlns:a16="http://schemas.microsoft.com/office/drawing/2014/main" id="{00000000-0008-0000-1500-00001D000000}"/>
            </a:ext>
          </a:extLst>
        </xdr:cNvPr>
        <xdr:cNvSpPr txBox="1">
          <a:spLocks noChangeArrowheads="1"/>
        </xdr:cNvSpPr>
      </xdr:nvSpPr>
      <xdr:spPr bwMode="auto">
        <a:xfrm>
          <a:off x="904875" y="106299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65</xdr:row>
      <xdr:rowOff>0</xdr:rowOff>
    </xdr:from>
    <xdr:to>
      <xdr:col>2</xdr:col>
      <xdr:colOff>133350</xdr:colOff>
      <xdr:row>65</xdr:row>
      <xdr:rowOff>0</xdr:rowOff>
    </xdr:to>
    <xdr:sp macro="" textlink="">
      <xdr:nvSpPr>
        <xdr:cNvPr id="30" name="Text Box 25">
          <a:extLst>
            <a:ext uri="{FF2B5EF4-FFF2-40B4-BE49-F238E27FC236}">
              <a16:creationId xmlns:a16="http://schemas.microsoft.com/office/drawing/2014/main" id="{00000000-0008-0000-1500-00001E000000}"/>
            </a:ext>
          </a:extLst>
        </xdr:cNvPr>
        <xdr:cNvSpPr txBox="1">
          <a:spLocks noChangeArrowheads="1"/>
        </xdr:cNvSpPr>
      </xdr:nvSpPr>
      <xdr:spPr bwMode="auto">
        <a:xfrm>
          <a:off x="904875" y="106299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65</xdr:row>
      <xdr:rowOff>0</xdr:rowOff>
    </xdr:from>
    <xdr:to>
      <xdr:col>2</xdr:col>
      <xdr:colOff>133350</xdr:colOff>
      <xdr:row>65</xdr:row>
      <xdr:rowOff>0</xdr:rowOff>
    </xdr:to>
    <xdr:sp macro="" textlink="">
      <xdr:nvSpPr>
        <xdr:cNvPr id="31" name="Text Box 26">
          <a:extLst>
            <a:ext uri="{FF2B5EF4-FFF2-40B4-BE49-F238E27FC236}">
              <a16:creationId xmlns:a16="http://schemas.microsoft.com/office/drawing/2014/main" id="{00000000-0008-0000-1500-00001F000000}"/>
            </a:ext>
          </a:extLst>
        </xdr:cNvPr>
        <xdr:cNvSpPr txBox="1">
          <a:spLocks noChangeArrowheads="1"/>
        </xdr:cNvSpPr>
      </xdr:nvSpPr>
      <xdr:spPr bwMode="auto">
        <a:xfrm>
          <a:off x="904875" y="106299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65</xdr:row>
      <xdr:rowOff>0</xdr:rowOff>
    </xdr:from>
    <xdr:to>
      <xdr:col>2</xdr:col>
      <xdr:colOff>133350</xdr:colOff>
      <xdr:row>65</xdr:row>
      <xdr:rowOff>0</xdr:rowOff>
    </xdr:to>
    <xdr:sp macro="" textlink="">
      <xdr:nvSpPr>
        <xdr:cNvPr id="32" name="Text Box 27">
          <a:extLst>
            <a:ext uri="{FF2B5EF4-FFF2-40B4-BE49-F238E27FC236}">
              <a16:creationId xmlns:a16="http://schemas.microsoft.com/office/drawing/2014/main" id="{00000000-0008-0000-1500-000020000000}"/>
            </a:ext>
          </a:extLst>
        </xdr:cNvPr>
        <xdr:cNvSpPr txBox="1">
          <a:spLocks noChangeArrowheads="1"/>
        </xdr:cNvSpPr>
      </xdr:nvSpPr>
      <xdr:spPr bwMode="auto">
        <a:xfrm>
          <a:off x="904875" y="106299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0</xdr:row>
      <xdr:rowOff>0</xdr:rowOff>
    </xdr:from>
    <xdr:to>
      <xdr:col>5</xdr:col>
      <xdr:colOff>180975</xdr:colOff>
      <xdr:row>0</xdr:row>
      <xdr:rowOff>0</xdr:rowOff>
    </xdr:to>
    <xdr:pic>
      <xdr:nvPicPr>
        <xdr:cNvPr id="2" name="Picture 1" descr="erb_kraj_lbc_color">
          <a:extLst>
            <a:ext uri="{FF2B5EF4-FFF2-40B4-BE49-F238E27FC236}">
              <a16:creationId xmlns:a16="http://schemas.microsoft.com/office/drawing/2014/main" id="{AF45E4F3-2581-4B5B-A4ED-BAF12A993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438150</xdr:colOff>
      <xdr:row>5</xdr:row>
      <xdr:rowOff>0</xdr:rowOff>
    </xdr:from>
    <xdr:to>
      <xdr:col>6</xdr:col>
      <xdr:colOff>171450</xdr:colOff>
      <xdr:row>16</xdr:row>
      <xdr:rowOff>19050</xdr:rowOff>
    </xdr:to>
    <xdr:pic>
      <xdr:nvPicPr>
        <xdr:cNvPr id="3" name="Picture 2" descr="erb_kraj_lbc_color">
          <a:extLst>
            <a:ext uri="{FF2B5EF4-FFF2-40B4-BE49-F238E27FC236}">
              <a16:creationId xmlns:a16="http://schemas.microsoft.com/office/drawing/2014/main" id="{DBB6C01F-CEE2-4929-84A2-CBEB41155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981075"/>
          <a:ext cx="15621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 txBox="1">
          <a:spLocks noChangeArrowheads="1"/>
        </xdr:cNvSpPr>
      </xdr:nvSpPr>
      <xdr:spPr bwMode="auto">
        <a:xfrm>
          <a:off x="904875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19</xdr:row>
      <xdr:rowOff>0</xdr:rowOff>
    </xdr:from>
    <xdr:to>
      <xdr:col>2</xdr:col>
      <xdr:colOff>133350</xdr:colOff>
      <xdr:row>19</xdr:row>
      <xdr:rowOff>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SpPr txBox="1">
          <a:spLocks noChangeArrowheads="1"/>
        </xdr:cNvSpPr>
      </xdr:nvSpPr>
      <xdr:spPr bwMode="auto">
        <a:xfrm>
          <a:off x="904875" y="34194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 txBox="1">
          <a:spLocks noChangeArrowheads="1"/>
        </xdr:cNvSpPr>
      </xdr:nvSpPr>
      <xdr:spPr bwMode="auto">
        <a:xfrm>
          <a:off x="904875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18</xdr:row>
      <xdr:rowOff>0</xdr:rowOff>
    </xdr:from>
    <xdr:to>
      <xdr:col>2</xdr:col>
      <xdr:colOff>133350</xdr:colOff>
      <xdr:row>18</xdr:row>
      <xdr:rowOff>0</xdr:rowOff>
    </xdr:to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 txBox="1">
          <a:spLocks noChangeArrowheads="1"/>
        </xdr:cNvSpPr>
      </xdr:nvSpPr>
      <xdr:spPr bwMode="auto">
        <a:xfrm>
          <a:off x="904875" y="50006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>
          <a:spLocks noChangeArrowheads="1"/>
        </xdr:cNvSpPr>
      </xdr:nvSpPr>
      <xdr:spPr bwMode="auto">
        <a:xfrm>
          <a:off x="904875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48</xdr:row>
      <xdr:rowOff>0</xdr:rowOff>
    </xdr:from>
    <xdr:to>
      <xdr:col>2</xdr:col>
      <xdr:colOff>133350</xdr:colOff>
      <xdr:row>48</xdr:row>
      <xdr:rowOff>0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SpPr txBox="1">
          <a:spLocks noChangeArrowheads="1"/>
        </xdr:cNvSpPr>
      </xdr:nvSpPr>
      <xdr:spPr bwMode="auto">
        <a:xfrm>
          <a:off x="925830" y="1126998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19</xdr:row>
      <xdr:rowOff>0</xdr:rowOff>
    </xdr:from>
    <xdr:to>
      <xdr:col>2</xdr:col>
      <xdr:colOff>133350</xdr:colOff>
      <xdr:row>19</xdr:row>
      <xdr:rowOff>0</xdr:rowOff>
    </xdr:to>
    <xdr:sp macro="" textlink="">
      <xdr:nvSpPr>
        <xdr:cNvPr id="8" name="Text Box 5">
          <a:extLst>
            <a:ext uri="{FF2B5EF4-FFF2-40B4-BE49-F238E27FC236}">
              <a16:creationId xmlns:a16="http://schemas.microsoft.com/office/drawing/2014/main" id="{00000000-0008-0000-1800-000008000000}"/>
            </a:ext>
          </a:extLst>
        </xdr:cNvPr>
        <xdr:cNvSpPr txBox="1">
          <a:spLocks noChangeArrowheads="1"/>
        </xdr:cNvSpPr>
      </xdr:nvSpPr>
      <xdr:spPr bwMode="auto">
        <a:xfrm>
          <a:off x="904875" y="157067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48</xdr:row>
      <xdr:rowOff>0</xdr:rowOff>
    </xdr:from>
    <xdr:to>
      <xdr:col>2</xdr:col>
      <xdr:colOff>133350</xdr:colOff>
      <xdr:row>48</xdr:row>
      <xdr:rowOff>0</xdr:rowOff>
    </xdr:to>
    <xdr:sp macro="" textlink="">
      <xdr:nvSpPr>
        <xdr:cNvPr id="9" name="Text Box 4">
          <a:extLst>
            <a:ext uri="{FF2B5EF4-FFF2-40B4-BE49-F238E27FC236}">
              <a16:creationId xmlns:a16="http://schemas.microsoft.com/office/drawing/2014/main" id="{00000000-0008-0000-1800-000009000000}"/>
            </a:ext>
          </a:extLst>
        </xdr:cNvPr>
        <xdr:cNvSpPr txBox="1">
          <a:spLocks noChangeArrowheads="1"/>
        </xdr:cNvSpPr>
      </xdr:nvSpPr>
      <xdr:spPr bwMode="auto">
        <a:xfrm>
          <a:off x="904875" y="126015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72</xdr:row>
      <xdr:rowOff>0</xdr:rowOff>
    </xdr:from>
    <xdr:to>
      <xdr:col>2</xdr:col>
      <xdr:colOff>133350</xdr:colOff>
      <xdr:row>72</xdr:row>
      <xdr:rowOff>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166E89EB-AB08-4BC3-AA44-97688C59A40B}"/>
            </a:ext>
          </a:extLst>
        </xdr:cNvPr>
        <xdr:cNvSpPr txBox="1">
          <a:spLocks noChangeArrowheads="1"/>
        </xdr:cNvSpPr>
      </xdr:nvSpPr>
      <xdr:spPr bwMode="auto">
        <a:xfrm>
          <a:off x="847725" y="15468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72</xdr:row>
      <xdr:rowOff>0</xdr:rowOff>
    </xdr:from>
    <xdr:to>
      <xdr:col>2</xdr:col>
      <xdr:colOff>133350</xdr:colOff>
      <xdr:row>72</xdr:row>
      <xdr:rowOff>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41E7D513-6275-4498-87A4-4A6D3C2C8985}"/>
            </a:ext>
          </a:extLst>
        </xdr:cNvPr>
        <xdr:cNvSpPr txBox="1">
          <a:spLocks noChangeArrowheads="1"/>
        </xdr:cNvSpPr>
      </xdr:nvSpPr>
      <xdr:spPr bwMode="auto">
        <a:xfrm>
          <a:off x="847725" y="15468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0</xdr:row>
      <xdr:rowOff>0</xdr:rowOff>
    </xdr:from>
    <xdr:to>
      <xdr:col>6</xdr:col>
      <xdr:colOff>180975</xdr:colOff>
      <xdr:row>0</xdr:row>
      <xdr:rowOff>0</xdr:rowOff>
    </xdr:to>
    <xdr:pic>
      <xdr:nvPicPr>
        <xdr:cNvPr id="2" name="Picture 1" descr="erb_kraj_lbc_color">
          <a:extLst>
            <a:ext uri="{FF2B5EF4-FFF2-40B4-BE49-F238E27FC236}">
              <a16:creationId xmlns:a16="http://schemas.microsoft.com/office/drawing/2014/main" id="{844CEF86-25C2-4165-9251-C9BCFF5E4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562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123825</xdr:colOff>
      <xdr:row>5</xdr:row>
      <xdr:rowOff>76200</xdr:rowOff>
    </xdr:from>
    <xdr:to>
      <xdr:col>5</xdr:col>
      <xdr:colOff>466725</xdr:colOff>
      <xdr:row>16</xdr:row>
      <xdr:rowOff>95250</xdr:rowOff>
    </xdr:to>
    <xdr:pic>
      <xdr:nvPicPr>
        <xdr:cNvPr id="3" name="Picture 2" descr="erb_kraj_lbc_color">
          <a:extLst>
            <a:ext uri="{FF2B5EF4-FFF2-40B4-BE49-F238E27FC236}">
              <a16:creationId xmlns:a16="http://schemas.microsoft.com/office/drawing/2014/main" id="{DE524551-E030-4962-8719-17EC9ACFC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5" y="895350"/>
          <a:ext cx="156210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42</xdr:row>
      <xdr:rowOff>0</xdr:rowOff>
    </xdr:from>
    <xdr:to>
      <xdr:col>2</xdr:col>
      <xdr:colOff>133350</xdr:colOff>
      <xdr:row>42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876300" y="6791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42</xdr:row>
      <xdr:rowOff>0</xdr:rowOff>
    </xdr:from>
    <xdr:to>
      <xdr:col>2</xdr:col>
      <xdr:colOff>133350</xdr:colOff>
      <xdr:row>42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876300" y="6791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42</xdr:row>
      <xdr:rowOff>0</xdr:rowOff>
    </xdr:from>
    <xdr:to>
      <xdr:col>2</xdr:col>
      <xdr:colOff>133350</xdr:colOff>
      <xdr:row>42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876300" y="6791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42</xdr:row>
      <xdr:rowOff>0</xdr:rowOff>
    </xdr:from>
    <xdr:to>
      <xdr:col>2</xdr:col>
      <xdr:colOff>133350</xdr:colOff>
      <xdr:row>42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876300" y="6791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42</xdr:row>
      <xdr:rowOff>0</xdr:rowOff>
    </xdr:from>
    <xdr:to>
      <xdr:col>2</xdr:col>
      <xdr:colOff>133350</xdr:colOff>
      <xdr:row>42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876300" y="6791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23</xdr:row>
      <xdr:rowOff>0</xdr:rowOff>
    </xdr:from>
    <xdr:to>
      <xdr:col>2</xdr:col>
      <xdr:colOff>133350</xdr:colOff>
      <xdr:row>23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876300" y="37909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42</xdr:row>
      <xdr:rowOff>0</xdr:rowOff>
    </xdr:from>
    <xdr:to>
      <xdr:col>2</xdr:col>
      <xdr:colOff>133350</xdr:colOff>
      <xdr:row>42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876300" y="6791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42</xdr:row>
      <xdr:rowOff>0</xdr:rowOff>
    </xdr:from>
    <xdr:to>
      <xdr:col>2</xdr:col>
      <xdr:colOff>133350</xdr:colOff>
      <xdr:row>42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876300" y="6791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42</xdr:row>
      <xdr:rowOff>0</xdr:rowOff>
    </xdr:from>
    <xdr:to>
      <xdr:col>2</xdr:col>
      <xdr:colOff>133350</xdr:colOff>
      <xdr:row>42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876300" y="6791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42</xdr:row>
      <xdr:rowOff>0</xdr:rowOff>
    </xdr:from>
    <xdr:to>
      <xdr:col>2</xdr:col>
      <xdr:colOff>133350</xdr:colOff>
      <xdr:row>42</xdr:row>
      <xdr:rowOff>0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876300" y="6791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42</xdr:row>
      <xdr:rowOff>0</xdr:rowOff>
    </xdr:from>
    <xdr:to>
      <xdr:col>2</xdr:col>
      <xdr:colOff>133350</xdr:colOff>
      <xdr:row>42</xdr:row>
      <xdr:rowOff>0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876300" y="6791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42</xdr:row>
      <xdr:rowOff>0</xdr:rowOff>
    </xdr:from>
    <xdr:to>
      <xdr:col>2</xdr:col>
      <xdr:colOff>133350</xdr:colOff>
      <xdr:row>42</xdr:row>
      <xdr:rowOff>0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876300" y="6791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42</xdr:row>
      <xdr:rowOff>0</xdr:rowOff>
    </xdr:from>
    <xdr:to>
      <xdr:col>2</xdr:col>
      <xdr:colOff>133350</xdr:colOff>
      <xdr:row>42</xdr:row>
      <xdr:rowOff>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876300" y="6791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15" name="Text Box 6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876300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47</xdr:row>
      <xdr:rowOff>0</xdr:rowOff>
    </xdr:from>
    <xdr:to>
      <xdr:col>2</xdr:col>
      <xdr:colOff>133350</xdr:colOff>
      <xdr:row>47</xdr:row>
      <xdr:rowOff>0</xdr:rowOff>
    </xdr:to>
    <xdr:sp macro="" textlink="">
      <xdr:nvSpPr>
        <xdr:cNvPr id="16" name="Text Box 6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876300" y="77819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121</xdr:row>
      <xdr:rowOff>0</xdr:rowOff>
    </xdr:from>
    <xdr:to>
      <xdr:col>2</xdr:col>
      <xdr:colOff>133350</xdr:colOff>
      <xdr:row>121</xdr:row>
      <xdr:rowOff>0</xdr:rowOff>
    </xdr:to>
    <xdr:sp macro="" textlink="">
      <xdr:nvSpPr>
        <xdr:cNvPr id="17" name="Text Box 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876300" y="183832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146</xdr:row>
      <xdr:rowOff>0</xdr:rowOff>
    </xdr:from>
    <xdr:to>
      <xdr:col>2</xdr:col>
      <xdr:colOff>133350</xdr:colOff>
      <xdr:row>146</xdr:row>
      <xdr:rowOff>0</xdr:rowOff>
    </xdr:to>
    <xdr:sp macro="" textlink="">
      <xdr:nvSpPr>
        <xdr:cNvPr id="18" name="Text Box 14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>
          <a:spLocks noChangeArrowheads="1"/>
        </xdr:cNvSpPr>
      </xdr:nvSpPr>
      <xdr:spPr bwMode="auto">
        <a:xfrm>
          <a:off x="876300" y="229838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167</xdr:row>
      <xdr:rowOff>0</xdr:rowOff>
    </xdr:from>
    <xdr:to>
      <xdr:col>2</xdr:col>
      <xdr:colOff>133350</xdr:colOff>
      <xdr:row>167</xdr:row>
      <xdr:rowOff>0</xdr:rowOff>
    </xdr:to>
    <xdr:sp macro="" textlink="">
      <xdr:nvSpPr>
        <xdr:cNvPr id="19" name="Text Box 14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876300" y="266128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111</xdr:row>
      <xdr:rowOff>0</xdr:rowOff>
    </xdr:from>
    <xdr:to>
      <xdr:col>2</xdr:col>
      <xdr:colOff>133350</xdr:colOff>
      <xdr:row>111</xdr:row>
      <xdr:rowOff>0</xdr:rowOff>
    </xdr:to>
    <xdr:sp macro="" textlink="">
      <xdr:nvSpPr>
        <xdr:cNvPr id="20" name="Text Box 6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895350" y="2317242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914400" y="16287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20</xdr:row>
      <xdr:rowOff>0</xdr:rowOff>
    </xdr:from>
    <xdr:to>
      <xdr:col>2</xdr:col>
      <xdr:colOff>133350</xdr:colOff>
      <xdr:row>20</xdr:row>
      <xdr:rowOff>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914400" y="36195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20</xdr:row>
      <xdr:rowOff>0</xdr:rowOff>
    </xdr:from>
    <xdr:to>
      <xdr:col>2</xdr:col>
      <xdr:colOff>133350</xdr:colOff>
      <xdr:row>20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914400" y="36195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55</xdr:row>
      <xdr:rowOff>0</xdr:rowOff>
    </xdr:from>
    <xdr:to>
      <xdr:col>2</xdr:col>
      <xdr:colOff>133350</xdr:colOff>
      <xdr:row>55</xdr:row>
      <xdr:rowOff>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914400" y="109347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55</xdr:row>
      <xdr:rowOff>0</xdr:rowOff>
    </xdr:from>
    <xdr:to>
      <xdr:col>2</xdr:col>
      <xdr:colOff>133350</xdr:colOff>
      <xdr:row>55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914400" y="109347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</xdr:row>
      <xdr:rowOff>0</xdr:rowOff>
    </xdr:from>
    <xdr:to>
      <xdr:col>2</xdr:col>
      <xdr:colOff>133350</xdr:colOff>
      <xdr:row>10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904875" y="18002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28</xdr:row>
      <xdr:rowOff>0</xdr:rowOff>
    </xdr:from>
    <xdr:to>
      <xdr:col>2</xdr:col>
      <xdr:colOff>133350</xdr:colOff>
      <xdr:row>28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904875" y="35052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51</xdr:row>
      <xdr:rowOff>0</xdr:rowOff>
    </xdr:from>
    <xdr:to>
      <xdr:col>2</xdr:col>
      <xdr:colOff>133350</xdr:colOff>
      <xdr:row>51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904875" y="7848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51</xdr:row>
      <xdr:rowOff>0</xdr:rowOff>
    </xdr:from>
    <xdr:to>
      <xdr:col>2</xdr:col>
      <xdr:colOff>133350</xdr:colOff>
      <xdr:row>51</xdr:row>
      <xdr:rowOff>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904875" y="7848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20</xdr:row>
      <xdr:rowOff>0</xdr:rowOff>
    </xdr:from>
    <xdr:to>
      <xdr:col>2</xdr:col>
      <xdr:colOff>133350</xdr:colOff>
      <xdr:row>20</xdr:row>
      <xdr:rowOff>0</xdr:rowOff>
    </xdr:to>
    <xdr:sp macro="" textlink="">
      <xdr:nvSpPr>
        <xdr:cNvPr id="6" name="Text Box 40">
          <a:extLst>
            <a:ext uri="{FF2B5EF4-FFF2-40B4-BE49-F238E27FC236}">
              <a16:creationId xmlns:a16="http://schemas.microsoft.com/office/drawing/2014/main" id="{3E105E28-0B41-43D3-AA8C-682EDC5AC467}"/>
            </a:ext>
          </a:extLst>
        </xdr:cNvPr>
        <xdr:cNvSpPr txBox="1">
          <a:spLocks noChangeArrowheads="1"/>
        </xdr:cNvSpPr>
      </xdr:nvSpPr>
      <xdr:spPr bwMode="auto">
        <a:xfrm>
          <a:off x="885825" y="41243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</xdr:row>
      <xdr:rowOff>0</xdr:rowOff>
    </xdr:from>
    <xdr:to>
      <xdr:col>2</xdr:col>
      <xdr:colOff>133350</xdr:colOff>
      <xdr:row>10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885825" y="18192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37</xdr:row>
      <xdr:rowOff>0</xdr:rowOff>
    </xdr:from>
    <xdr:to>
      <xdr:col>2</xdr:col>
      <xdr:colOff>133350</xdr:colOff>
      <xdr:row>37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885825" y="74961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37</xdr:row>
      <xdr:rowOff>0</xdr:rowOff>
    </xdr:from>
    <xdr:to>
      <xdr:col>2</xdr:col>
      <xdr:colOff>133350</xdr:colOff>
      <xdr:row>37</xdr:row>
      <xdr:rowOff>0</xdr:rowOff>
    </xdr:to>
    <xdr:sp macro="" textlink="">
      <xdr:nvSpPr>
        <xdr:cNvPr id="4" name="Text Box 15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885825" y="74961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46</xdr:row>
      <xdr:rowOff>0</xdr:rowOff>
    </xdr:from>
    <xdr:to>
      <xdr:col>2</xdr:col>
      <xdr:colOff>133350</xdr:colOff>
      <xdr:row>46</xdr:row>
      <xdr:rowOff>0</xdr:rowOff>
    </xdr:to>
    <xdr:sp macro="" textlink="">
      <xdr:nvSpPr>
        <xdr:cNvPr id="5" name="Text Box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 bwMode="auto">
        <a:xfrm>
          <a:off x="885825" y="196786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103</xdr:row>
      <xdr:rowOff>0</xdr:rowOff>
    </xdr:from>
    <xdr:to>
      <xdr:col>2</xdr:col>
      <xdr:colOff>133350</xdr:colOff>
      <xdr:row>103</xdr:row>
      <xdr:rowOff>0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885825" y="248983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152</xdr:row>
      <xdr:rowOff>0</xdr:rowOff>
    </xdr:from>
    <xdr:to>
      <xdr:col>2</xdr:col>
      <xdr:colOff>133350</xdr:colOff>
      <xdr:row>152</xdr:row>
      <xdr:rowOff>0</xdr:rowOff>
    </xdr:to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885825" y="387191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171</xdr:row>
      <xdr:rowOff>0</xdr:rowOff>
    </xdr:from>
    <xdr:to>
      <xdr:col>2</xdr:col>
      <xdr:colOff>133350</xdr:colOff>
      <xdr:row>171</xdr:row>
      <xdr:rowOff>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885825" y="423100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171</xdr:row>
      <xdr:rowOff>0</xdr:rowOff>
    </xdr:from>
    <xdr:to>
      <xdr:col>2</xdr:col>
      <xdr:colOff>133350</xdr:colOff>
      <xdr:row>171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885825" y="423100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23</xdr:row>
      <xdr:rowOff>0</xdr:rowOff>
    </xdr:from>
    <xdr:to>
      <xdr:col>2</xdr:col>
      <xdr:colOff>133350</xdr:colOff>
      <xdr:row>23</xdr:row>
      <xdr:rowOff>0</xdr:rowOff>
    </xdr:to>
    <xdr:sp macro="" textlink="">
      <xdr:nvSpPr>
        <xdr:cNvPr id="10" name="Text Box 40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 bwMode="auto">
        <a:xfrm>
          <a:off x="885825" y="39624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77</xdr:row>
      <xdr:rowOff>0</xdr:rowOff>
    </xdr:from>
    <xdr:to>
      <xdr:col>2</xdr:col>
      <xdr:colOff>133350</xdr:colOff>
      <xdr:row>77</xdr:row>
      <xdr:rowOff>0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>
          <a:off x="902970" y="2709672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E62A7FC9-0661-4B55-BC4C-5A6710EFB4B8}"/>
            </a:ext>
          </a:extLst>
        </xdr:cNvPr>
        <xdr:cNvSpPr txBox="1">
          <a:spLocks noChangeArrowheads="1"/>
        </xdr:cNvSpPr>
      </xdr:nvSpPr>
      <xdr:spPr bwMode="auto">
        <a:xfrm>
          <a:off x="885825" y="67246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9</xdr:row>
      <xdr:rowOff>0</xdr:rowOff>
    </xdr:from>
    <xdr:to>
      <xdr:col>2</xdr:col>
      <xdr:colOff>133350</xdr:colOff>
      <xdr:row>9</xdr:row>
      <xdr:rowOff>0</xdr:rowOff>
    </xdr:to>
    <xdr:sp macro="" textlink="">
      <xdr:nvSpPr>
        <xdr:cNvPr id="4" name="Text Box 15">
          <a:extLst>
            <a:ext uri="{FF2B5EF4-FFF2-40B4-BE49-F238E27FC236}">
              <a16:creationId xmlns:a16="http://schemas.microsoft.com/office/drawing/2014/main" id="{A4596E20-DA78-4037-8982-512798D8109C}"/>
            </a:ext>
          </a:extLst>
        </xdr:cNvPr>
        <xdr:cNvSpPr txBox="1">
          <a:spLocks noChangeArrowheads="1"/>
        </xdr:cNvSpPr>
      </xdr:nvSpPr>
      <xdr:spPr bwMode="auto">
        <a:xfrm>
          <a:off x="885825" y="67246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10</xdr:row>
      <xdr:rowOff>0</xdr:rowOff>
    </xdr:from>
    <xdr:to>
      <xdr:col>2</xdr:col>
      <xdr:colOff>133350</xdr:colOff>
      <xdr:row>10</xdr:row>
      <xdr:rowOff>0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876300" y="170497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48</xdr:row>
      <xdr:rowOff>0</xdr:rowOff>
    </xdr:from>
    <xdr:to>
      <xdr:col>2</xdr:col>
      <xdr:colOff>133350</xdr:colOff>
      <xdr:row>48</xdr:row>
      <xdr:rowOff>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876300" y="904875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74</xdr:row>
      <xdr:rowOff>0</xdr:rowOff>
    </xdr:from>
    <xdr:to>
      <xdr:col>2</xdr:col>
      <xdr:colOff>133350</xdr:colOff>
      <xdr:row>74</xdr:row>
      <xdr:rowOff>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876300" y="134207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114</xdr:row>
      <xdr:rowOff>0</xdr:rowOff>
    </xdr:from>
    <xdr:to>
      <xdr:col>2</xdr:col>
      <xdr:colOff>133350</xdr:colOff>
      <xdr:row>114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 bwMode="auto">
        <a:xfrm>
          <a:off x="876300" y="190214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74</xdr:row>
      <xdr:rowOff>0</xdr:rowOff>
    </xdr:from>
    <xdr:to>
      <xdr:col>2</xdr:col>
      <xdr:colOff>133350</xdr:colOff>
      <xdr:row>74</xdr:row>
      <xdr:rowOff>0</xdr:rowOff>
    </xdr:to>
    <xdr:sp macro="" textlink="">
      <xdr:nvSpPr>
        <xdr:cNvPr id="6" name="Text Box 4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 bwMode="auto">
        <a:xfrm>
          <a:off x="876300" y="134207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114</xdr:row>
      <xdr:rowOff>0</xdr:rowOff>
    </xdr:from>
    <xdr:to>
      <xdr:col>2</xdr:col>
      <xdr:colOff>133350</xdr:colOff>
      <xdr:row>114</xdr:row>
      <xdr:rowOff>0</xdr:rowOff>
    </xdr:to>
    <xdr:sp macro="" textlink="">
      <xdr:nvSpPr>
        <xdr:cNvPr id="7" name="Text Box 4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 bwMode="auto">
        <a:xfrm>
          <a:off x="876300" y="19021425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23</xdr:row>
      <xdr:rowOff>0</xdr:rowOff>
    </xdr:from>
    <xdr:to>
      <xdr:col>2</xdr:col>
      <xdr:colOff>133350</xdr:colOff>
      <xdr:row>23</xdr:row>
      <xdr:rowOff>0</xdr:rowOff>
    </xdr:to>
    <xdr:sp macro="" textlink="">
      <xdr:nvSpPr>
        <xdr:cNvPr id="8" name="Text Box 40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 bwMode="auto">
        <a:xfrm>
          <a:off x="876300" y="37719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149</xdr:row>
      <xdr:rowOff>0</xdr:rowOff>
    </xdr:from>
    <xdr:to>
      <xdr:col>2</xdr:col>
      <xdr:colOff>133350</xdr:colOff>
      <xdr:row>149</xdr:row>
      <xdr:rowOff>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 bwMode="auto">
        <a:xfrm>
          <a:off x="876300" y="273939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149</xdr:row>
      <xdr:rowOff>0</xdr:rowOff>
    </xdr:from>
    <xdr:to>
      <xdr:col>2</xdr:col>
      <xdr:colOff>133350</xdr:colOff>
      <xdr:row>149</xdr:row>
      <xdr:rowOff>0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 bwMode="auto">
        <a:xfrm>
          <a:off x="876300" y="273939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57150</xdr:colOff>
      <xdr:row>134</xdr:row>
      <xdr:rowOff>0</xdr:rowOff>
    </xdr:from>
    <xdr:to>
      <xdr:col>2</xdr:col>
      <xdr:colOff>133350</xdr:colOff>
      <xdr:row>134</xdr:row>
      <xdr:rowOff>0</xdr:rowOff>
    </xdr:to>
    <xdr:sp macro="" textlink="">
      <xdr:nvSpPr>
        <xdr:cNvPr id="11" name="Text Box 5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 bwMode="auto">
        <a:xfrm>
          <a:off x="876300" y="23088600"/>
          <a:ext cx="762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&#344;EZKUM%20HOSPODA&#344;EN&#205;%20MF/P&#345;ezkum%202020/1.d&#237;l&#269;&#237;%20p&#345;ezkoum&#225;n&#237;/II.%20Specifick&#225;%20&#269;&#225;st/1.%20Smluvn&#237;%20vztahy/P02%20P&#345;ezkum%20MF%20&#268;R%20LK%202020%20Po&#382;adovan&#233;%20podklady%20kompl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mpl. (2)"/>
      <sheetName val="Kompl."/>
      <sheetName val="Komplet"/>
    </sheetNames>
    <sheetDataSet>
      <sheetData sheetId="0"/>
      <sheetData sheetId="1"/>
      <sheetData sheetId="2">
        <row r="52">
          <cell r="F5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050DA-A11A-48E6-A3C7-6A13CA70463B}">
  <sheetPr>
    <tabColor theme="0" tint="-4.9989318521683403E-2"/>
  </sheetPr>
  <dimension ref="A1:J39"/>
  <sheetViews>
    <sheetView tabSelected="1" zoomScaleNormal="100" workbookViewId="0">
      <selection activeCell="D18" sqref="D18"/>
    </sheetView>
  </sheetViews>
  <sheetFormatPr defaultRowHeight="12.75" x14ac:dyDescent="0.2"/>
  <cols>
    <col min="1" max="5" width="9.140625" style="2714"/>
    <col min="6" max="6" width="9.85546875" style="2714" customWidth="1"/>
    <col min="7" max="261" width="9.140625" style="2714"/>
    <col min="262" max="262" width="9.85546875" style="2714" customWidth="1"/>
    <col min="263" max="517" width="9.140625" style="2714"/>
    <col min="518" max="518" width="9.85546875" style="2714" customWidth="1"/>
    <col min="519" max="773" width="9.140625" style="2714"/>
    <col min="774" max="774" width="9.85546875" style="2714" customWidth="1"/>
    <col min="775" max="1029" width="9.140625" style="2714"/>
    <col min="1030" max="1030" width="9.85546875" style="2714" customWidth="1"/>
    <col min="1031" max="1285" width="9.140625" style="2714"/>
    <col min="1286" max="1286" width="9.85546875" style="2714" customWidth="1"/>
    <col min="1287" max="1541" width="9.140625" style="2714"/>
    <col min="1542" max="1542" width="9.85546875" style="2714" customWidth="1"/>
    <col min="1543" max="1797" width="9.140625" style="2714"/>
    <col min="1798" max="1798" width="9.85546875" style="2714" customWidth="1"/>
    <col min="1799" max="2053" width="9.140625" style="2714"/>
    <col min="2054" max="2054" width="9.85546875" style="2714" customWidth="1"/>
    <col min="2055" max="2309" width="9.140625" style="2714"/>
    <col min="2310" max="2310" width="9.85546875" style="2714" customWidth="1"/>
    <col min="2311" max="2565" width="9.140625" style="2714"/>
    <col min="2566" max="2566" width="9.85546875" style="2714" customWidth="1"/>
    <col min="2567" max="2821" width="9.140625" style="2714"/>
    <col min="2822" max="2822" width="9.85546875" style="2714" customWidth="1"/>
    <col min="2823" max="3077" width="9.140625" style="2714"/>
    <col min="3078" max="3078" width="9.85546875" style="2714" customWidth="1"/>
    <col min="3079" max="3333" width="9.140625" style="2714"/>
    <col min="3334" max="3334" width="9.85546875" style="2714" customWidth="1"/>
    <col min="3335" max="3589" width="9.140625" style="2714"/>
    <col min="3590" max="3590" width="9.85546875" style="2714" customWidth="1"/>
    <col min="3591" max="3845" width="9.140625" style="2714"/>
    <col min="3846" max="3846" width="9.85546875" style="2714" customWidth="1"/>
    <col min="3847" max="4101" width="9.140625" style="2714"/>
    <col min="4102" max="4102" width="9.85546875" style="2714" customWidth="1"/>
    <col min="4103" max="4357" width="9.140625" style="2714"/>
    <col min="4358" max="4358" width="9.85546875" style="2714" customWidth="1"/>
    <col min="4359" max="4613" width="9.140625" style="2714"/>
    <col min="4614" max="4614" width="9.85546875" style="2714" customWidth="1"/>
    <col min="4615" max="4869" width="9.140625" style="2714"/>
    <col min="4870" max="4870" width="9.85546875" style="2714" customWidth="1"/>
    <col min="4871" max="5125" width="9.140625" style="2714"/>
    <col min="5126" max="5126" width="9.85546875" style="2714" customWidth="1"/>
    <col min="5127" max="5381" width="9.140625" style="2714"/>
    <col min="5382" max="5382" width="9.85546875" style="2714" customWidth="1"/>
    <col min="5383" max="5637" width="9.140625" style="2714"/>
    <col min="5638" max="5638" width="9.85546875" style="2714" customWidth="1"/>
    <col min="5639" max="5893" width="9.140625" style="2714"/>
    <col min="5894" max="5894" width="9.85546875" style="2714" customWidth="1"/>
    <col min="5895" max="6149" width="9.140625" style="2714"/>
    <col min="6150" max="6150" width="9.85546875" style="2714" customWidth="1"/>
    <col min="6151" max="6405" width="9.140625" style="2714"/>
    <col min="6406" max="6406" width="9.85546875" style="2714" customWidth="1"/>
    <col min="6407" max="6661" width="9.140625" style="2714"/>
    <col min="6662" max="6662" width="9.85546875" style="2714" customWidth="1"/>
    <col min="6663" max="6917" width="9.140625" style="2714"/>
    <col min="6918" max="6918" width="9.85546875" style="2714" customWidth="1"/>
    <col min="6919" max="7173" width="9.140625" style="2714"/>
    <col min="7174" max="7174" width="9.85546875" style="2714" customWidth="1"/>
    <col min="7175" max="7429" width="9.140625" style="2714"/>
    <col min="7430" max="7430" width="9.85546875" style="2714" customWidth="1"/>
    <col min="7431" max="7685" width="9.140625" style="2714"/>
    <col min="7686" max="7686" width="9.85546875" style="2714" customWidth="1"/>
    <col min="7687" max="7941" width="9.140625" style="2714"/>
    <col min="7942" max="7942" width="9.85546875" style="2714" customWidth="1"/>
    <col min="7943" max="8197" width="9.140625" style="2714"/>
    <col min="8198" max="8198" width="9.85546875" style="2714" customWidth="1"/>
    <col min="8199" max="8453" width="9.140625" style="2714"/>
    <col min="8454" max="8454" width="9.85546875" style="2714" customWidth="1"/>
    <col min="8455" max="8709" width="9.140625" style="2714"/>
    <col min="8710" max="8710" width="9.85546875" style="2714" customWidth="1"/>
    <col min="8711" max="8965" width="9.140625" style="2714"/>
    <col min="8966" max="8966" width="9.85546875" style="2714" customWidth="1"/>
    <col min="8967" max="9221" width="9.140625" style="2714"/>
    <col min="9222" max="9222" width="9.85546875" style="2714" customWidth="1"/>
    <col min="9223" max="9477" width="9.140625" style="2714"/>
    <col min="9478" max="9478" width="9.85546875" style="2714" customWidth="1"/>
    <col min="9479" max="9733" width="9.140625" style="2714"/>
    <col min="9734" max="9734" width="9.85546875" style="2714" customWidth="1"/>
    <col min="9735" max="9989" width="9.140625" style="2714"/>
    <col min="9990" max="9990" width="9.85546875" style="2714" customWidth="1"/>
    <col min="9991" max="10245" width="9.140625" style="2714"/>
    <col min="10246" max="10246" width="9.85546875" style="2714" customWidth="1"/>
    <col min="10247" max="10501" width="9.140625" style="2714"/>
    <col min="10502" max="10502" width="9.85546875" style="2714" customWidth="1"/>
    <col min="10503" max="10757" width="9.140625" style="2714"/>
    <col min="10758" max="10758" width="9.85546875" style="2714" customWidth="1"/>
    <col min="10759" max="11013" width="9.140625" style="2714"/>
    <col min="11014" max="11014" width="9.85546875" style="2714" customWidth="1"/>
    <col min="11015" max="11269" width="9.140625" style="2714"/>
    <col min="11270" max="11270" width="9.85546875" style="2714" customWidth="1"/>
    <col min="11271" max="11525" width="9.140625" style="2714"/>
    <col min="11526" max="11526" width="9.85546875" style="2714" customWidth="1"/>
    <col min="11527" max="11781" width="9.140625" style="2714"/>
    <col min="11782" max="11782" width="9.85546875" style="2714" customWidth="1"/>
    <col min="11783" max="12037" width="9.140625" style="2714"/>
    <col min="12038" max="12038" width="9.85546875" style="2714" customWidth="1"/>
    <col min="12039" max="12293" width="9.140625" style="2714"/>
    <col min="12294" max="12294" width="9.85546875" style="2714" customWidth="1"/>
    <col min="12295" max="12549" width="9.140625" style="2714"/>
    <col min="12550" max="12550" width="9.85546875" style="2714" customWidth="1"/>
    <col min="12551" max="12805" width="9.140625" style="2714"/>
    <col min="12806" max="12806" width="9.85546875" style="2714" customWidth="1"/>
    <col min="12807" max="13061" width="9.140625" style="2714"/>
    <col min="13062" max="13062" width="9.85546875" style="2714" customWidth="1"/>
    <col min="13063" max="13317" width="9.140625" style="2714"/>
    <col min="13318" max="13318" width="9.85546875" style="2714" customWidth="1"/>
    <col min="13319" max="13573" width="9.140625" style="2714"/>
    <col min="13574" max="13574" width="9.85546875" style="2714" customWidth="1"/>
    <col min="13575" max="13829" width="9.140625" style="2714"/>
    <col min="13830" max="13830" width="9.85546875" style="2714" customWidth="1"/>
    <col min="13831" max="14085" width="9.140625" style="2714"/>
    <col min="14086" max="14086" width="9.85546875" style="2714" customWidth="1"/>
    <col min="14087" max="14341" width="9.140625" style="2714"/>
    <col min="14342" max="14342" width="9.85546875" style="2714" customWidth="1"/>
    <col min="14343" max="14597" width="9.140625" style="2714"/>
    <col min="14598" max="14598" width="9.85546875" style="2714" customWidth="1"/>
    <col min="14599" max="14853" width="9.140625" style="2714"/>
    <col min="14854" max="14854" width="9.85546875" style="2714" customWidth="1"/>
    <col min="14855" max="15109" width="9.140625" style="2714"/>
    <col min="15110" max="15110" width="9.85546875" style="2714" customWidth="1"/>
    <col min="15111" max="15365" width="9.140625" style="2714"/>
    <col min="15366" max="15366" width="9.85546875" style="2714" customWidth="1"/>
    <col min="15367" max="15621" width="9.140625" style="2714"/>
    <col min="15622" max="15622" width="9.85546875" style="2714" customWidth="1"/>
    <col min="15623" max="15877" width="9.140625" style="2714"/>
    <col min="15878" max="15878" width="9.85546875" style="2714" customWidth="1"/>
    <col min="15879" max="16133" width="9.140625" style="2714"/>
    <col min="16134" max="16134" width="9.85546875" style="2714" customWidth="1"/>
    <col min="16135" max="16384" width="9.140625" style="2714"/>
  </cols>
  <sheetData>
    <row r="1" spans="1:10" ht="19.5" customHeight="1" x14ac:dyDescent="0.2">
      <c r="G1" s="2978"/>
      <c r="H1" s="2978"/>
      <c r="I1" s="2978"/>
      <c r="J1" s="2978"/>
    </row>
    <row r="2" spans="1:10" ht="35.25" x14ac:dyDescent="0.5">
      <c r="A2" s="2979" t="s">
        <v>2377</v>
      </c>
      <c r="B2" s="2979"/>
      <c r="C2" s="2979"/>
      <c r="D2" s="2979"/>
      <c r="E2" s="2979"/>
      <c r="F2" s="2979"/>
      <c r="G2" s="2979"/>
      <c r="H2" s="2979"/>
      <c r="I2" s="2979"/>
      <c r="J2" s="2979"/>
    </row>
    <row r="3" spans="1:10" x14ac:dyDescent="0.2">
      <c r="A3" s="2715"/>
    </row>
    <row r="4" spans="1:10" x14ac:dyDescent="0.2">
      <c r="A4" s="2715"/>
    </row>
    <row r="6" spans="1:10" x14ac:dyDescent="0.2">
      <c r="A6" s="2715"/>
    </row>
    <row r="7" spans="1:10" ht="25.5" x14ac:dyDescent="0.35">
      <c r="A7" s="2716"/>
    </row>
    <row r="8" spans="1:10" ht="27.75" x14ac:dyDescent="0.4">
      <c r="A8" s="2717"/>
    </row>
    <row r="9" spans="1:10" ht="27.75" x14ac:dyDescent="0.4">
      <c r="A9" s="2717"/>
    </row>
    <row r="10" spans="1:10" ht="27.75" x14ac:dyDescent="0.4">
      <c r="A10" s="2717"/>
    </row>
    <row r="11" spans="1:10" ht="41.25" customHeight="1" x14ac:dyDescent="0.3">
      <c r="A11" s="2718"/>
    </row>
    <row r="12" spans="1:10" ht="41.25" customHeight="1" x14ac:dyDescent="0.3">
      <c r="A12" s="2718"/>
    </row>
    <row r="13" spans="1:10" ht="20.25" x14ac:dyDescent="0.3">
      <c r="A13" s="2718"/>
    </row>
    <row r="14" spans="1:10" ht="20.25" customHeight="1" x14ac:dyDescent="0.2">
      <c r="A14" s="2980" t="s">
        <v>2378</v>
      </c>
      <c r="B14" s="2980"/>
      <c r="C14" s="2980"/>
      <c r="D14" s="2980"/>
      <c r="E14" s="2980"/>
      <c r="F14" s="2980"/>
      <c r="G14" s="2980"/>
      <c r="H14" s="2980"/>
      <c r="I14" s="2980"/>
      <c r="J14" s="2980"/>
    </row>
    <row r="15" spans="1:10" ht="32.25" customHeight="1" x14ac:dyDescent="0.2">
      <c r="A15" s="2980"/>
      <c r="B15" s="2980"/>
      <c r="C15" s="2980"/>
      <c r="D15" s="2980"/>
      <c r="E15" s="2980"/>
      <c r="F15" s="2980"/>
      <c r="G15" s="2980"/>
      <c r="H15" s="2980"/>
      <c r="I15" s="2980"/>
      <c r="J15" s="2980"/>
    </row>
    <row r="16" spans="1:10" x14ac:dyDescent="0.2">
      <c r="A16" s="2715"/>
    </row>
    <row r="17" spans="1:9" ht="12.75" customHeight="1" x14ac:dyDescent="0.25">
      <c r="A17" s="2719"/>
      <c r="B17" s="2720"/>
      <c r="C17" s="2720"/>
      <c r="D17" s="2720"/>
      <c r="E17" s="2720"/>
      <c r="F17" s="2720"/>
      <c r="G17" s="2720"/>
      <c r="H17" s="2720"/>
      <c r="I17" s="2720"/>
    </row>
    <row r="18" spans="1:9" x14ac:dyDescent="0.2">
      <c r="A18" s="2721"/>
    </row>
    <row r="19" spans="1:9" x14ac:dyDescent="0.2">
      <c r="A19" s="2721"/>
    </row>
    <row r="20" spans="1:9" x14ac:dyDescent="0.2">
      <c r="A20" s="2721"/>
    </row>
    <row r="21" spans="1:9" x14ac:dyDescent="0.2">
      <c r="A21" s="2721"/>
    </row>
    <row r="22" spans="1:9" x14ac:dyDescent="0.2">
      <c r="A22" s="2721"/>
    </row>
    <row r="23" spans="1:9" x14ac:dyDescent="0.2">
      <c r="A23" s="2721"/>
    </row>
    <row r="24" spans="1:9" x14ac:dyDescent="0.2">
      <c r="A24" s="2721"/>
    </row>
    <row r="25" spans="1:9" x14ac:dyDescent="0.2">
      <c r="A25" s="2721"/>
    </row>
    <row r="26" spans="1:9" x14ac:dyDescent="0.2">
      <c r="A26" s="2721"/>
    </row>
    <row r="27" spans="1:9" x14ac:dyDescent="0.2">
      <c r="A27" s="2721"/>
    </row>
    <row r="28" spans="1:9" x14ac:dyDescent="0.2">
      <c r="A28" s="2721"/>
    </row>
    <row r="29" spans="1:9" x14ac:dyDescent="0.2">
      <c r="A29" s="2721"/>
    </row>
    <row r="30" spans="1:9" x14ac:dyDescent="0.2">
      <c r="A30" s="2721"/>
    </row>
    <row r="31" spans="1:9" x14ac:dyDescent="0.2">
      <c r="A31" s="2721"/>
    </row>
    <row r="32" spans="1:9" x14ac:dyDescent="0.2">
      <c r="A32" s="2721"/>
    </row>
    <row r="33" spans="1:10" x14ac:dyDescent="0.2">
      <c r="A33" s="2721"/>
    </row>
    <row r="34" spans="1:10" x14ac:dyDescent="0.2">
      <c r="A34" s="2721"/>
    </row>
    <row r="39" spans="1:10" x14ac:dyDescent="0.2">
      <c r="A39" s="2981" t="s">
        <v>2379</v>
      </c>
      <c r="B39" s="2981"/>
      <c r="C39" s="2981"/>
      <c r="D39" s="2981"/>
      <c r="E39" s="2981"/>
      <c r="F39" s="2981"/>
      <c r="G39" s="2981"/>
      <c r="H39" s="2981"/>
      <c r="I39" s="2981"/>
      <c r="J39" s="2981"/>
    </row>
  </sheetData>
  <mergeCells count="4">
    <mergeCell ref="G1:J1"/>
    <mergeCell ref="A2:J2"/>
    <mergeCell ref="A14:J15"/>
    <mergeCell ref="A39:J39"/>
  </mergeCells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</sheetPr>
  <dimension ref="A1:P174"/>
  <sheetViews>
    <sheetView zoomScaleNormal="100" zoomScaleSheetLayoutView="75" workbookViewId="0">
      <selection sqref="A1:G1"/>
    </sheetView>
  </sheetViews>
  <sheetFormatPr defaultColWidth="9.140625" defaultRowHeight="11.25" x14ac:dyDescent="0.2"/>
  <cols>
    <col min="1" max="1" width="9.140625" style="186" customWidth="1"/>
    <col min="2" max="2" width="3.5703125" style="188" customWidth="1"/>
    <col min="3" max="3" width="11.5703125" style="186" customWidth="1"/>
    <col min="4" max="4" width="45.140625" style="186" customWidth="1"/>
    <col min="5" max="5" width="11.28515625" style="186" customWidth="1"/>
    <col min="6" max="6" width="11.140625" style="186" customWidth="1"/>
    <col min="7" max="7" width="12.85546875" style="186" customWidth="1"/>
    <col min="8" max="8" width="12.28515625" style="188" customWidth="1"/>
    <col min="9" max="9" width="11" style="186" bestFit="1" customWidth="1"/>
    <col min="10" max="10" width="43.42578125" style="187" customWidth="1"/>
    <col min="11" max="11" width="9.140625" style="187"/>
    <col min="12" max="12" width="21.5703125" style="187" customWidth="1"/>
    <col min="13" max="16384" width="9.140625" style="186"/>
  </cols>
  <sheetData>
    <row r="1" spans="1:13" ht="18" customHeight="1" x14ac:dyDescent="0.25">
      <c r="A1" s="3014" t="s">
        <v>1937</v>
      </c>
      <c r="B1" s="3014"/>
      <c r="C1" s="3014"/>
      <c r="D1" s="3014"/>
      <c r="E1" s="3014"/>
      <c r="F1" s="3014"/>
      <c r="G1" s="3014"/>
      <c r="H1" s="91"/>
      <c r="I1" s="91"/>
    </row>
    <row r="2" spans="1:13" ht="12.75" customHeight="1" x14ac:dyDescent="0.2"/>
    <row r="3" spans="1:13" s="3" customFormat="1" ht="15.75" x14ac:dyDescent="0.25">
      <c r="A3" s="3064" t="s">
        <v>113</v>
      </c>
      <c r="B3" s="3064"/>
      <c r="C3" s="3064"/>
      <c r="D3" s="3064"/>
      <c r="E3" s="3064"/>
      <c r="F3" s="3064"/>
      <c r="G3" s="3064"/>
      <c r="H3" s="92"/>
      <c r="J3" s="427"/>
      <c r="K3" s="427"/>
      <c r="L3" s="427"/>
    </row>
    <row r="4" spans="1:13" s="3" customFormat="1" ht="15.75" x14ac:dyDescent="0.25">
      <c r="B4" s="162"/>
      <c r="C4" s="162"/>
      <c r="D4" s="162"/>
      <c r="E4" s="162"/>
      <c r="F4" s="162"/>
      <c r="G4" s="162"/>
      <c r="H4" s="162"/>
      <c r="J4" s="427"/>
      <c r="K4" s="427"/>
      <c r="L4" s="427"/>
    </row>
    <row r="5" spans="1:13" s="163" customFormat="1" ht="15.75" customHeight="1" x14ac:dyDescent="0.25">
      <c r="B5" s="164"/>
      <c r="C5" s="3065" t="s">
        <v>2207</v>
      </c>
      <c r="D5" s="3065"/>
      <c r="E5" s="3065"/>
      <c r="F5" s="165"/>
      <c r="G5" s="165"/>
      <c r="H5" s="165"/>
      <c r="J5" s="428"/>
      <c r="K5" s="428"/>
      <c r="L5" s="428"/>
    </row>
    <row r="6" spans="1:13" s="193" customFormat="1" ht="12" thickBot="1" x14ac:dyDescent="0.3">
      <c r="B6" s="194"/>
      <c r="C6" s="194"/>
      <c r="D6" s="194"/>
      <c r="E6" s="166" t="s">
        <v>106</v>
      </c>
      <c r="F6" s="166"/>
      <c r="G6" s="195"/>
      <c r="J6" s="196"/>
      <c r="K6" s="196"/>
      <c r="L6" s="196"/>
    </row>
    <row r="7" spans="1:13" s="197" customFormat="1" ht="12.75" customHeight="1" x14ac:dyDescent="0.25">
      <c r="B7" s="400"/>
      <c r="C7" s="3066" t="s">
        <v>142</v>
      </c>
      <c r="D7" s="3068" t="s">
        <v>143</v>
      </c>
      <c r="E7" s="3070" t="s">
        <v>1947</v>
      </c>
      <c r="F7" s="88"/>
      <c r="J7" s="429"/>
      <c r="K7" s="429"/>
      <c r="L7" s="429"/>
    </row>
    <row r="8" spans="1:13" s="193" customFormat="1" ht="12.75" customHeight="1" thickBot="1" x14ac:dyDescent="0.3">
      <c r="B8" s="400"/>
      <c r="C8" s="3067"/>
      <c r="D8" s="3069"/>
      <c r="E8" s="3071"/>
      <c r="F8" s="88"/>
      <c r="J8" s="196"/>
      <c r="K8" s="196"/>
      <c r="L8" s="196"/>
    </row>
    <row r="9" spans="1:13" s="193" customFormat="1" ht="12.75" customHeight="1" thickBot="1" x14ac:dyDescent="0.3">
      <c r="B9" s="167"/>
      <c r="C9" s="168" t="s">
        <v>309</v>
      </c>
      <c r="D9" s="169" t="s">
        <v>310</v>
      </c>
      <c r="E9" s="170">
        <f>SUM(E10:E13)</f>
        <v>112805</v>
      </c>
      <c r="F9" s="171"/>
    </row>
    <row r="10" spans="1:13" s="199" customFormat="1" ht="12.75" customHeight="1" x14ac:dyDescent="0.2">
      <c r="B10" s="172"/>
      <c r="C10" s="177" t="s">
        <v>147</v>
      </c>
      <c r="D10" s="178" t="s">
        <v>148</v>
      </c>
      <c r="E10" s="179">
        <f>F20</f>
        <v>13479</v>
      </c>
      <c r="F10" s="176"/>
      <c r="G10" s="90"/>
      <c r="H10" s="430"/>
      <c r="I10" s="431"/>
      <c r="J10" s="198"/>
      <c r="K10" s="90"/>
    </row>
    <row r="11" spans="1:13" s="199" customFormat="1" ht="12.75" customHeight="1" x14ac:dyDescent="0.2">
      <c r="B11" s="172"/>
      <c r="C11" s="177" t="s">
        <v>149</v>
      </c>
      <c r="D11" s="178" t="s">
        <v>150</v>
      </c>
      <c r="E11" s="180">
        <f>F55</f>
        <v>21118</v>
      </c>
      <c r="F11" s="176"/>
      <c r="G11" s="90"/>
      <c r="H11" s="430"/>
      <c r="I11" s="431"/>
      <c r="J11" s="198"/>
      <c r="K11" s="90"/>
    </row>
    <row r="12" spans="1:13" s="199" customFormat="1" ht="12.75" customHeight="1" x14ac:dyDescent="0.2">
      <c r="B12" s="172"/>
      <c r="C12" s="177" t="s">
        <v>311</v>
      </c>
      <c r="D12" s="178" t="s">
        <v>1666</v>
      </c>
      <c r="E12" s="180">
        <f>F96</f>
        <v>45558</v>
      </c>
      <c r="F12" s="182"/>
      <c r="G12" s="90"/>
      <c r="H12" s="430"/>
      <c r="I12" s="431"/>
      <c r="J12" s="198"/>
      <c r="K12" s="90"/>
    </row>
    <row r="13" spans="1:13" s="199" customFormat="1" ht="12.75" customHeight="1" thickBot="1" x14ac:dyDescent="0.25">
      <c r="B13" s="172"/>
      <c r="C13" s="1847" t="s">
        <v>153</v>
      </c>
      <c r="D13" s="1848" t="s">
        <v>1660</v>
      </c>
      <c r="E13" s="1598">
        <f>F158</f>
        <v>32650</v>
      </c>
      <c r="F13" s="182"/>
      <c r="G13" s="90"/>
      <c r="H13" s="430"/>
      <c r="I13" s="431"/>
      <c r="J13" s="198"/>
      <c r="K13" s="90"/>
      <c r="L13" s="3"/>
      <c r="M13" s="3"/>
    </row>
    <row r="14" spans="1:13" s="3" customFormat="1" ht="12.75" customHeight="1" x14ac:dyDescent="0.25">
      <c r="B14" s="183"/>
      <c r="C14" s="2"/>
      <c r="D14" s="2"/>
      <c r="E14" s="2"/>
      <c r="F14" s="2"/>
      <c r="H14" s="185"/>
      <c r="I14" s="186"/>
      <c r="J14" s="187"/>
      <c r="K14" s="187"/>
      <c r="L14" s="186"/>
      <c r="M14" s="186"/>
    </row>
    <row r="15" spans="1:13" s="3" customFormat="1" ht="12.75" customHeight="1" x14ac:dyDescent="0.25">
      <c r="B15" s="183"/>
      <c r="C15" s="2"/>
      <c r="D15" s="2"/>
      <c r="E15" s="2"/>
      <c r="F15" s="2"/>
      <c r="H15" s="185"/>
      <c r="I15" s="186"/>
      <c r="J15" s="187"/>
      <c r="K15" s="187"/>
      <c r="L15" s="186"/>
      <c r="M15" s="186"/>
    </row>
    <row r="16" spans="1:13" ht="18.75" customHeight="1" x14ac:dyDescent="0.2">
      <c r="B16" s="185" t="s">
        <v>312</v>
      </c>
      <c r="C16" s="185"/>
      <c r="D16" s="185"/>
      <c r="E16" s="185"/>
      <c r="F16" s="185"/>
      <c r="G16" s="185"/>
      <c r="H16" s="195"/>
    </row>
    <row r="17" spans="1:14" ht="12.75" customHeight="1" thickBot="1" x14ac:dyDescent="0.25">
      <c r="B17" s="194"/>
      <c r="C17" s="194"/>
      <c r="D17" s="194"/>
      <c r="E17" s="254"/>
      <c r="F17" s="254"/>
      <c r="G17" s="166" t="s">
        <v>106</v>
      </c>
      <c r="H17" s="186"/>
      <c r="I17" s="187"/>
      <c r="L17" s="186"/>
    </row>
    <row r="18" spans="1:14" ht="12.75" customHeight="1" x14ac:dyDescent="0.2">
      <c r="A18" s="3097" t="s">
        <v>1943</v>
      </c>
      <c r="B18" s="3084" t="s">
        <v>294</v>
      </c>
      <c r="C18" s="3086" t="s">
        <v>313</v>
      </c>
      <c r="D18" s="3078" t="s">
        <v>191</v>
      </c>
      <c r="E18" s="3080" t="s">
        <v>1948</v>
      </c>
      <c r="F18" s="3070" t="s">
        <v>1945</v>
      </c>
      <c r="G18" s="3092" t="s">
        <v>158</v>
      </c>
      <c r="H18" s="186"/>
      <c r="I18" s="187"/>
      <c r="L18" s="186"/>
    </row>
    <row r="19" spans="1:14" ht="21" customHeight="1" thickBot="1" x14ac:dyDescent="0.25">
      <c r="A19" s="3098"/>
      <c r="B19" s="3099"/>
      <c r="C19" s="3096"/>
      <c r="D19" s="3079"/>
      <c r="E19" s="3081"/>
      <c r="F19" s="3071"/>
      <c r="G19" s="3093"/>
      <c r="H19" s="186"/>
      <c r="I19" s="187"/>
      <c r="L19" s="186"/>
    </row>
    <row r="20" spans="1:14" ht="15" customHeight="1" thickBot="1" x14ac:dyDescent="0.25">
      <c r="A20" s="432">
        <f>A21+A29+A36+A39+A41+A46</f>
        <v>11000</v>
      </c>
      <c r="B20" s="433" t="s">
        <v>2</v>
      </c>
      <c r="C20" s="367" t="s">
        <v>159</v>
      </c>
      <c r="D20" s="368" t="s">
        <v>160</v>
      </c>
      <c r="E20" s="434">
        <f t="shared" ref="E20:F20" si="0">E21+E29+E36+E39+E41+E46</f>
        <v>13479</v>
      </c>
      <c r="F20" s="434">
        <f t="shared" si="0"/>
        <v>13479</v>
      </c>
      <c r="G20" s="435" t="s">
        <v>6</v>
      </c>
      <c r="H20" s="186"/>
      <c r="I20" s="187"/>
      <c r="L20" s="186"/>
    </row>
    <row r="21" spans="1:14" ht="12" customHeight="1" x14ac:dyDescent="0.2">
      <c r="A21" s="589">
        <f>SUM(A22:A28)</f>
        <v>4100</v>
      </c>
      <c r="B21" s="436" t="s">
        <v>161</v>
      </c>
      <c r="C21" s="437" t="s">
        <v>6</v>
      </c>
      <c r="D21" s="438" t="s">
        <v>2222</v>
      </c>
      <c r="E21" s="439">
        <f t="shared" ref="E21:F21" si="1">SUM(E22:E28)</f>
        <v>5700</v>
      </c>
      <c r="F21" s="440">
        <f t="shared" si="1"/>
        <v>5700</v>
      </c>
      <c r="G21" s="441"/>
      <c r="H21" s="186"/>
      <c r="I21" s="187"/>
      <c r="L21" s="186"/>
    </row>
    <row r="22" spans="1:14" ht="12" customHeight="1" x14ac:dyDescent="0.2">
      <c r="A22" s="582">
        <v>150</v>
      </c>
      <c r="B22" s="443" t="s">
        <v>170</v>
      </c>
      <c r="C22" s="444" t="s">
        <v>314</v>
      </c>
      <c r="D22" s="445" t="s">
        <v>315</v>
      </c>
      <c r="E22" s="446">
        <v>150</v>
      </c>
      <c r="F22" s="447">
        <v>150</v>
      </c>
      <c r="G22" s="448"/>
      <c r="H22" s="186"/>
      <c r="I22" s="187"/>
      <c r="L22" s="186"/>
    </row>
    <row r="23" spans="1:14" ht="12" customHeight="1" x14ac:dyDescent="0.2">
      <c r="A23" s="582">
        <v>150</v>
      </c>
      <c r="B23" s="457" t="s">
        <v>170</v>
      </c>
      <c r="C23" s="458" t="s">
        <v>317</v>
      </c>
      <c r="D23" s="459" t="s">
        <v>318</v>
      </c>
      <c r="E23" s="446">
        <v>150</v>
      </c>
      <c r="F23" s="447">
        <v>150</v>
      </c>
      <c r="G23" s="448"/>
      <c r="H23" s="186"/>
      <c r="I23" s="187"/>
      <c r="L23" s="186"/>
    </row>
    <row r="24" spans="1:14" ht="12" customHeight="1" x14ac:dyDescent="0.2">
      <c r="A24" s="582">
        <v>400</v>
      </c>
      <c r="B24" s="443" t="s">
        <v>170</v>
      </c>
      <c r="C24" s="444" t="s">
        <v>326</v>
      </c>
      <c r="D24" s="445" t="s">
        <v>327</v>
      </c>
      <c r="E24" s="446">
        <v>600</v>
      </c>
      <c r="F24" s="447">
        <v>600</v>
      </c>
      <c r="G24" s="448"/>
      <c r="H24" s="186"/>
      <c r="I24" s="187"/>
      <c r="L24" s="186"/>
    </row>
    <row r="25" spans="1:14" ht="12" customHeight="1" x14ac:dyDescent="0.25">
      <c r="A25" s="582">
        <v>3000</v>
      </c>
      <c r="B25" s="469" t="s">
        <v>170</v>
      </c>
      <c r="C25" s="470" t="s">
        <v>341</v>
      </c>
      <c r="D25" s="459" t="s">
        <v>116</v>
      </c>
      <c r="E25" s="446">
        <v>3000</v>
      </c>
      <c r="F25" s="447">
        <v>3000</v>
      </c>
      <c r="G25" s="471"/>
      <c r="H25" s="187"/>
      <c r="I25" s="449"/>
      <c r="J25" s="449"/>
      <c r="K25" s="449"/>
      <c r="L25" s="450"/>
      <c r="M25" s="450"/>
      <c r="N25" s="450"/>
    </row>
    <row r="26" spans="1:14" ht="12" customHeight="1" x14ac:dyDescent="0.25">
      <c r="A26" s="582">
        <v>100</v>
      </c>
      <c r="B26" s="469" t="s">
        <v>170</v>
      </c>
      <c r="C26" s="470">
        <v>1792130000</v>
      </c>
      <c r="D26" s="459" t="s">
        <v>114</v>
      </c>
      <c r="E26" s="446">
        <v>100</v>
      </c>
      <c r="F26" s="447">
        <v>100</v>
      </c>
      <c r="G26" s="471"/>
      <c r="H26" s="186"/>
      <c r="I26" s="449"/>
      <c r="J26" s="449"/>
      <c r="K26" s="449"/>
      <c r="L26" s="450"/>
      <c r="M26" s="450"/>
      <c r="N26" s="450"/>
    </row>
    <row r="27" spans="1:14" ht="12" customHeight="1" x14ac:dyDescent="0.25">
      <c r="A27" s="582">
        <v>300</v>
      </c>
      <c r="B27" s="457" t="s">
        <v>170</v>
      </c>
      <c r="C27" s="458" t="s">
        <v>337</v>
      </c>
      <c r="D27" s="459" t="s">
        <v>338</v>
      </c>
      <c r="E27" s="446">
        <v>1000</v>
      </c>
      <c r="F27" s="447">
        <v>1000</v>
      </c>
      <c r="G27" s="465"/>
      <c r="H27" s="186"/>
      <c r="I27" s="449"/>
      <c r="J27" s="449"/>
      <c r="K27" s="449"/>
      <c r="L27" s="460"/>
      <c r="M27" s="460"/>
      <c r="N27" s="460"/>
    </row>
    <row r="28" spans="1:14" ht="12" customHeight="1" x14ac:dyDescent="0.25">
      <c r="A28" s="582">
        <v>0</v>
      </c>
      <c r="B28" s="479" t="s">
        <v>170</v>
      </c>
      <c r="C28" s="480" t="s">
        <v>2030</v>
      </c>
      <c r="D28" s="467" t="s">
        <v>2031</v>
      </c>
      <c r="E28" s="446">
        <v>700</v>
      </c>
      <c r="F28" s="447">
        <v>700</v>
      </c>
      <c r="G28" s="471"/>
      <c r="H28" s="186"/>
      <c r="I28" s="449"/>
      <c r="J28" s="449"/>
      <c r="K28" s="449"/>
      <c r="L28" s="460"/>
      <c r="M28" s="460"/>
      <c r="N28" s="460"/>
    </row>
    <row r="29" spans="1:14" ht="12" customHeight="1" x14ac:dyDescent="0.25">
      <c r="A29" s="590">
        <f>SUM(A30:A35)</f>
        <v>4290</v>
      </c>
      <c r="B29" s="451" t="s">
        <v>161</v>
      </c>
      <c r="C29" s="452" t="s">
        <v>6</v>
      </c>
      <c r="D29" s="453" t="s">
        <v>319</v>
      </c>
      <c r="E29" s="454">
        <f t="shared" ref="E29:F29" si="2">SUM(E30:E35)</f>
        <v>4260</v>
      </c>
      <c r="F29" s="455">
        <f t="shared" si="2"/>
        <v>4260</v>
      </c>
      <c r="G29" s="461"/>
      <c r="H29" s="186"/>
      <c r="I29" s="449"/>
      <c r="J29" s="449"/>
      <c r="K29" s="449"/>
      <c r="L29" s="186"/>
    </row>
    <row r="30" spans="1:14" ht="12" customHeight="1" x14ac:dyDescent="0.25">
      <c r="A30" s="582">
        <v>230</v>
      </c>
      <c r="B30" s="443" t="s">
        <v>170</v>
      </c>
      <c r="C30" s="444" t="s">
        <v>320</v>
      </c>
      <c r="D30" s="445" t="s">
        <v>321</v>
      </c>
      <c r="E30" s="446">
        <v>300</v>
      </c>
      <c r="F30" s="447">
        <v>300</v>
      </c>
      <c r="G30" s="462"/>
      <c r="H30" s="186"/>
      <c r="I30" s="449"/>
      <c r="J30" s="449"/>
      <c r="K30" s="449"/>
      <c r="L30" s="186"/>
    </row>
    <row r="31" spans="1:14" ht="12" customHeight="1" x14ac:dyDescent="0.25">
      <c r="A31" s="582">
        <v>100</v>
      </c>
      <c r="B31" s="443" t="s">
        <v>170</v>
      </c>
      <c r="C31" s="444" t="s">
        <v>322</v>
      </c>
      <c r="D31" s="445" t="s">
        <v>323</v>
      </c>
      <c r="E31" s="446">
        <v>100</v>
      </c>
      <c r="F31" s="447">
        <v>100</v>
      </c>
      <c r="G31" s="462"/>
      <c r="H31" s="186"/>
      <c r="I31" s="449"/>
      <c r="J31" s="449"/>
      <c r="K31" s="449"/>
      <c r="L31" s="186"/>
    </row>
    <row r="32" spans="1:14" ht="12" customHeight="1" x14ac:dyDescent="0.25">
      <c r="A32" s="582">
        <v>310</v>
      </c>
      <c r="B32" s="443" t="s">
        <v>170</v>
      </c>
      <c r="C32" s="444" t="s">
        <v>324</v>
      </c>
      <c r="D32" s="445" t="s">
        <v>325</v>
      </c>
      <c r="E32" s="446">
        <v>310</v>
      </c>
      <c r="F32" s="447">
        <v>310</v>
      </c>
      <c r="G32" s="448"/>
      <c r="H32" s="186"/>
      <c r="I32" s="449"/>
      <c r="J32" s="449"/>
      <c r="K32" s="449"/>
      <c r="L32" s="186"/>
    </row>
    <row r="33" spans="1:12" ht="12" customHeight="1" x14ac:dyDescent="0.25">
      <c r="A33" s="582">
        <v>350</v>
      </c>
      <c r="B33" s="457" t="s">
        <v>170</v>
      </c>
      <c r="C33" s="458" t="s">
        <v>328</v>
      </c>
      <c r="D33" s="445" t="s">
        <v>329</v>
      </c>
      <c r="E33" s="446">
        <v>350</v>
      </c>
      <c r="F33" s="447">
        <v>350</v>
      </c>
      <c r="G33" s="463"/>
      <c r="H33" s="186"/>
      <c r="I33" s="449"/>
      <c r="J33" s="449"/>
      <c r="K33" s="449"/>
      <c r="L33" s="186"/>
    </row>
    <row r="34" spans="1:12" ht="12" customHeight="1" x14ac:dyDescent="0.25">
      <c r="A34" s="582">
        <v>300</v>
      </c>
      <c r="B34" s="479" t="s">
        <v>170</v>
      </c>
      <c r="C34" s="480" t="s">
        <v>343</v>
      </c>
      <c r="D34" s="467" t="s">
        <v>344</v>
      </c>
      <c r="E34" s="446">
        <v>100</v>
      </c>
      <c r="F34" s="447">
        <v>100</v>
      </c>
      <c r="G34" s="471"/>
      <c r="H34" s="186"/>
      <c r="I34" s="449"/>
      <c r="J34" s="449"/>
      <c r="K34" s="449"/>
      <c r="L34" s="186"/>
    </row>
    <row r="35" spans="1:12" ht="12" customHeight="1" x14ac:dyDescent="0.25">
      <c r="A35" s="582">
        <v>3000</v>
      </c>
      <c r="B35" s="1207" t="s">
        <v>170</v>
      </c>
      <c r="C35" s="1208" t="s">
        <v>1747</v>
      </c>
      <c r="D35" s="2427" t="s">
        <v>1748</v>
      </c>
      <c r="E35" s="446">
        <v>3100</v>
      </c>
      <c r="F35" s="447">
        <v>3100</v>
      </c>
      <c r="G35" s="471"/>
      <c r="H35" s="186"/>
      <c r="I35" s="449"/>
      <c r="J35" s="449"/>
      <c r="K35" s="449"/>
      <c r="L35" s="186"/>
    </row>
    <row r="36" spans="1:12" ht="12" customHeight="1" x14ac:dyDescent="0.25">
      <c r="A36" s="590">
        <f>SUM(A37:A38)</f>
        <v>800</v>
      </c>
      <c r="B36" s="451" t="s">
        <v>161</v>
      </c>
      <c r="C36" s="452" t="s">
        <v>6</v>
      </c>
      <c r="D36" s="453" t="s">
        <v>330</v>
      </c>
      <c r="E36" s="454">
        <f>SUM(E37:E38)</f>
        <v>900</v>
      </c>
      <c r="F36" s="455">
        <f>SUM(F37:F38)</f>
        <v>900</v>
      </c>
      <c r="G36" s="464"/>
      <c r="H36" s="186"/>
      <c r="I36" s="449"/>
      <c r="J36" s="449"/>
      <c r="K36" s="449"/>
      <c r="L36" s="186"/>
    </row>
    <row r="37" spans="1:12" ht="12" customHeight="1" x14ac:dyDescent="0.25">
      <c r="A37" s="582">
        <v>200</v>
      </c>
      <c r="B37" s="457" t="s">
        <v>170</v>
      </c>
      <c r="C37" s="458" t="s">
        <v>331</v>
      </c>
      <c r="D37" s="445" t="s">
        <v>332</v>
      </c>
      <c r="E37" s="446">
        <v>200</v>
      </c>
      <c r="F37" s="447">
        <v>200</v>
      </c>
      <c r="G37" s="448"/>
      <c r="H37" s="186"/>
      <c r="I37" s="449"/>
      <c r="J37" s="449"/>
      <c r="K37" s="449"/>
      <c r="L37" s="186"/>
    </row>
    <row r="38" spans="1:12" ht="12" customHeight="1" x14ac:dyDescent="0.25">
      <c r="A38" s="582">
        <v>600</v>
      </c>
      <c r="B38" s="469" t="s">
        <v>170</v>
      </c>
      <c r="C38" s="470" t="s">
        <v>339</v>
      </c>
      <c r="D38" s="459" t="s">
        <v>340</v>
      </c>
      <c r="E38" s="446">
        <v>700</v>
      </c>
      <c r="F38" s="447">
        <v>700</v>
      </c>
      <c r="G38" s="471"/>
      <c r="H38" s="186"/>
      <c r="I38" s="449"/>
      <c r="J38" s="449"/>
      <c r="K38" s="449"/>
      <c r="L38" s="186"/>
    </row>
    <row r="39" spans="1:12" ht="12" customHeight="1" x14ac:dyDescent="0.25">
      <c r="A39" s="590">
        <f>SUM(A40:A40)</f>
        <v>150</v>
      </c>
      <c r="B39" s="451" t="s">
        <v>161</v>
      </c>
      <c r="C39" s="452" t="s">
        <v>6</v>
      </c>
      <c r="D39" s="453" t="s">
        <v>2224</v>
      </c>
      <c r="E39" s="454">
        <f>SUM(E40:E40)</f>
        <v>150</v>
      </c>
      <c r="F39" s="455">
        <f>SUM(F40:F40)</f>
        <v>150</v>
      </c>
      <c r="G39" s="464"/>
      <c r="H39" s="186"/>
      <c r="I39" s="449"/>
      <c r="J39" s="449"/>
      <c r="K39" s="449"/>
      <c r="L39" s="186"/>
    </row>
    <row r="40" spans="1:12" ht="12" customHeight="1" x14ac:dyDescent="0.25">
      <c r="A40" s="582">
        <v>150</v>
      </c>
      <c r="B40" s="443" t="s">
        <v>170</v>
      </c>
      <c r="C40" s="444" t="s">
        <v>334</v>
      </c>
      <c r="D40" s="445" t="s">
        <v>335</v>
      </c>
      <c r="E40" s="446">
        <v>150</v>
      </c>
      <c r="F40" s="447">
        <v>150</v>
      </c>
      <c r="G40" s="466"/>
      <c r="H40" s="186"/>
      <c r="I40" s="449"/>
      <c r="J40" s="449"/>
      <c r="K40" s="449"/>
      <c r="L40" s="186"/>
    </row>
    <row r="41" spans="1:12" ht="12" customHeight="1" x14ac:dyDescent="0.2">
      <c r="A41" s="592">
        <f>SUM(A42:A45)</f>
        <v>860</v>
      </c>
      <c r="B41" s="2268" t="s">
        <v>161</v>
      </c>
      <c r="C41" s="474" t="s">
        <v>6</v>
      </c>
      <c r="D41" s="475" t="s">
        <v>342</v>
      </c>
      <c r="E41" s="476">
        <f>SUM(E42:E45)</f>
        <v>1069</v>
      </c>
      <c r="F41" s="477">
        <f>SUM(F42:F45)</f>
        <v>1069</v>
      </c>
      <c r="G41" s="478"/>
      <c r="H41" s="186"/>
      <c r="I41" s="187"/>
      <c r="L41" s="186"/>
    </row>
    <row r="42" spans="1:12" ht="12" customHeight="1" x14ac:dyDescent="0.2">
      <c r="A42" s="591">
        <v>80</v>
      </c>
      <c r="B42" s="481" t="s">
        <v>170</v>
      </c>
      <c r="C42" s="480" t="s">
        <v>345</v>
      </c>
      <c r="D42" s="482" t="s">
        <v>117</v>
      </c>
      <c r="E42" s="473">
        <v>97</v>
      </c>
      <c r="F42" s="2454">
        <v>97</v>
      </c>
      <c r="G42" s="468"/>
      <c r="H42" s="186"/>
      <c r="I42" s="187"/>
      <c r="L42" s="186"/>
    </row>
    <row r="43" spans="1:12" ht="12" customHeight="1" x14ac:dyDescent="0.2">
      <c r="A43" s="591">
        <v>60</v>
      </c>
      <c r="B43" s="1284" t="s">
        <v>170</v>
      </c>
      <c r="C43" s="480" t="s">
        <v>346</v>
      </c>
      <c r="D43" s="2453" t="s">
        <v>118</v>
      </c>
      <c r="E43" s="473">
        <v>0</v>
      </c>
      <c r="F43" s="2454">
        <v>0</v>
      </c>
      <c r="G43" s="468"/>
      <c r="H43" s="186"/>
      <c r="I43" s="187"/>
      <c r="L43" s="186"/>
    </row>
    <row r="44" spans="1:12" ht="12" customHeight="1" x14ac:dyDescent="0.2">
      <c r="A44" s="582">
        <v>470</v>
      </c>
      <c r="B44" s="457" t="s">
        <v>170</v>
      </c>
      <c r="C44" s="458" t="s">
        <v>333</v>
      </c>
      <c r="D44" s="445" t="s">
        <v>2223</v>
      </c>
      <c r="E44" s="446">
        <v>572</v>
      </c>
      <c r="F44" s="447">
        <v>572</v>
      </c>
      <c r="G44" s="465"/>
      <c r="H44" s="472"/>
    </row>
    <row r="45" spans="1:12" ht="12" customHeight="1" x14ac:dyDescent="0.2">
      <c r="A45" s="582">
        <v>250</v>
      </c>
      <c r="B45" s="457" t="s">
        <v>170</v>
      </c>
      <c r="C45" s="458" t="s">
        <v>336</v>
      </c>
      <c r="D45" s="467" t="s">
        <v>115</v>
      </c>
      <c r="E45" s="446">
        <v>400</v>
      </c>
      <c r="F45" s="447">
        <v>400</v>
      </c>
      <c r="G45" s="448"/>
      <c r="H45" s="472"/>
    </row>
    <row r="46" spans="1:12" ht="12" customHeight="1" x14ac:dyDescent="0.2">
      <c r="A46" s="592">
        <f>SUM(A47:A48)</f>
        <v>800</v>
      </c>
      <c r="B46" s="2268" t="s">
        <v>161</v>
      </c>
      <c r="C46" s="474" t="s">
        <v>6</v>
      </c>
      <c r="D46" s="475" t="s">
        <v>2225</v>
      </c>
      <c r="E46" s="476">
        <f t="shared" ref="E46:F46" si="3">SUM(E47:E48)</f>
        <v>1400</v>
      </c>
      <c r="F46" s="477">
        <f t="shared" si="3"/>
        <v>1400</v>
      </c>
      <c r="G46" s="478"/>
      <c r="H46" s="472"/>
    </row>
    <row r="47" spans="1:12" ht="22.5" x14ac:dyDescent="0.2">
      <c r="A47" s="582">
        <v>800</v>
      </c>
      <c r="B47" s="1207" t="s">
        <v>170</v>
      </c>
      <c r="C47" s="1208" t="s">
        <v>381</v>
      </c>
      <c r="D47" s="426" t="s">
        <v>2226</v>
      </c>
      <c r="E47" s="446">
        <v>100</v>
      </c>
      <c r="F47" s="447">
        <v>100</v>
      </c>
      <c r="G47" s="471"/>
      <c r="H47" s="472"/>
    </row>
    <row r="48" spans="1:12" ht="23.25" thickBot="1" x14ac:dyDescent="0.25">
      <c r="A48" s="2637"/>
      <c r="B48" s="1333" t="s">
        <v>170</v>
      </c>
      <c r="C48" s="2635" t="s">
        <v>2228</v>
      </c>
      <c r="D48" s="1677" t="s">
        <v>2227</v>
      </c>
      <c r="E48" s="2638">
        <v>1300</v>
      </c>
      <c r="F48" s="2556">
        <v>1300</v>
      </c>
      <c r="G48" s="2639"/>
      <c r="H48" s="472"/>
    </row>
    <row r="49" spans="1:14" ht="12.6" customHeight="1" x14ac:dyDescent="0.2">
      <c r="A49" s="484"/>
      <c r="B49" s="485"/>
      <c r="C49" s="2049"/>
      <c r="D49" s="486"/>
      <c r="E49" s="484"/>
      <c r="F49" s="484"/>
      <c r="G49" s="487"/>
      <c r="H49" s="472"/>
    </row>
    <row r="50" spans="1:14" ht="12.6" customHeight="1" x14ac:dyDescent="0.2">
      <c r="A50" s="484"/>
      <c r="B50" s="485"/>
      <c r="C50" s="2049"/>
      <c r="D50" s="486"/>
      <c r="E50" s="484"/>
      <c r="F50" s="484"/>
      <c r="G50" s="487"/>
      <c r="H50" s="472"/>
    </row>
    <row r="51" spans="1:14" ht="18.75" customHeight="1" x14ac:dyDescent="0.2">
      <c r="B51" s="185" t="s">
        <v>347</v>
      </c>
      <c r="C51" s="164"/>
      <c r="D51" s="164"/>
      <c r="E51" s="164"/>
      <c r="F51" s="164"/>
      <c r="G51" s="164"/>
      <c r="H51" s="195"/>
    </row>
    <row r="52" spans="1:14" ht="12" thickBot="1" x14ac:dyDescent="0.25">
      <c r="B52" s="194"/>
      <c r="C52" s="194"/>
      <c r="D52" s="194"/>
      <c r="E52" s="254"/>
      <c r="F52" s="254"/>
      <c r="G52" s="166" t="s">
        <v>106</v>
      </c>
      <c r="H52" s="186"/>
      <c r="I52" s="187"/>
      <c r="L52" s="186"/>
    </row>
    <row r="53" spans="1:14" ht="11.25" customHeight="1" x14ac:dyDescent="0.2">
      <c r="A53" s="3074" t="s">
        <v>1943</v>
      </c>
      <c r="B53" s="3094" t="s">
        <v>294</v>
      </c>
      <c r="C53" s="3086" t="s">
        <v>348</v>
      </c>
      <c r="D53" s="3068" t="s">
        <v>273</v>
      </c>
      <c r="E53" s="3080" t="s">
        <v>1948</v>
      </c>
      <c r="F53" s="3070" t="s">
        <v>1945</v>
      </c>
      <c r="G53" s="3092" t="s">
        <v>158</v>
      </c>
      <c r="H53" s="186"/>
      <c r="I53" s="187"/>
      <c r="L53" s="186"/>
    </row>
    <row r="54" spans="1:14" ht="21" customHeight="1" thickBot="1" x14ac:dyDescent="0.25">
      <c r="A54" s="3075"/>
      <c r="B54" s="3095"/>
      <c r="C54" s="3096"/>
      <c r="D54" s="3069"/>
      <c r="E54" s="3081"/>
      <c r="F54" s="3071"/>
      <c r="G54" s="3093"/>
      <c r="H54" s="186"/>
      <c r="I54" s="187"/>
      <c r="L54" s="186"/>
    </row>
    <row r="55" spans="1:14" ht="15" customHeight="1" thickBot="1" x14ac:dyDescent="0.3">
      <c r="A55" s="488">
        <f>A56</f>
        <v>24356</v>
      </c>
      <c r="B55" s="489" t="s">
        <v>2</v>
      </c>
      <c r="C55" s="490" t="s">
        <v>159</v>
      </c>
      <c r="D55" s="491" t="s">
        <v>160</v>
      </c>
      <c r="E55" s="492">
        <f>E56</f>
        <v>21118</v>
      </c>
      <c r="F55" s="492">
        <f>F56</f>
        <v>21118</v>
      </c>
      <c r="G55" s="206" t="s">
        <v>6</v>
      </c>
      <c r="H55" s="186"/>
      <c r="I55" s="493"/>
      <c r="J55" s="493"/>
      <c r="K55" s="493"/>
      <c r="L55" s="186"/>
    </row>
    <row r="56" spans="1:14" ht="15" x14ac:dyDescent="0.25">
      <c r="A56" s="2463">
        <f>SUM(A57:A89)</f>
        <v>24356</v>
      </c>
      <c r="B56" s="2460" t="s">
        <v>2</v>
      </c>
      <c r="C56" s="494" t="s">
        <v>6</v>
      </c>
      <c r="D56" s="495" t="s">
        <v>319</v>
      </c>
      <c r="E56" s="2468">
        <f>SUM(E57:E89)</f>
        <v>21118</v>
      </c>
      <c r="F56" s="2272">
        <f>SUM(F57:F89)</f>
        <v>21118</v>
      </c>
      <c r="G56" s="2275"/>
      <c r="H56" s="252"/>
      <c r="I56" s="496"/>
      <c r="J56" s="496"/>
      <c r="K56" s="496"/>
      <c r="L56" s="252"/>
      <c r="M56" s="252"/>
      <c r="N56" s="252"/>
    </row>
    <row r="57" spans="1:14" ht="12.75" customHeight="1" x14ac:dyDescent="0.25">
      <c r="A57" s="2464">
        <v>17400</v>
      </c>
      <c r="B57" s="2461" t="s">
        <v>2</v>
      </c>
      <c r="C57" s="498">
        <v>1744000000</v>
      </c>
      <c r="D57" s="499" t="s">
        <v>119</v>
      </c>
      <c r="E57" s="2469">
        <v>17400</v>
      </c>
      <c r="F57" s="2273">
        <v>17400</v>
      </c>
      <c r="G57" s="2276"/>
      <c r="H57" s="500"/>
      <c r="I57" s="493"/>
      <c r="J57" s="493"/>
      <c r="K57" s="493"/>
    </row>
    <row r="58" spans="1:14" s="252" customFormat="1" ht="12.75" customHeight="1" x14ac:dyDescent="0.25">
      <c r="A58" s="2464">
        <v>1100</v>
      </c>
      <c r="B58" s="1198" t="s">
        <v>2</v>
      </c>
      <c r="C58" s="498">
        <v>2700020000</v>
      </c>
      <c r="D58" s="499" t="s">
        <v>115</v>
      </c>
      <c r="E58" s="2469">
        <v>1100</v>
      </c>
      <c r="F58" s="2273">
        <v>1100</v>
      </c>
      <c r="G58" s="873"/>
      <c r="I58" s="496"/>
      <c r="J58" s="496"/>
      <c r="K58" s="496"/>
    </row>
    <row r="59" spans="1:14" s="252" customFormat="1" ht="12.75" customHeight="1" x14ac:dyDescent="0.25">
      <c r="A59" s="2464">
        <v>450</v>
      </c>
      <c r="B59" s="1198" t="s">
        <v>2</v>
      </c>
      <c r="C59" s="498">
        <v>2700030000</v>
      </c>
      <c r="D59" s="499" t="s">
        <v>349</v>
      </c>
      <c r="E59" s="2469">
        <v>450</v>
      </c>
      <c r="F59" s="2273">
        <v>450</v>
      </c>
      <c r="G59" s="581"/>
      <c r="I59" s="496"/>
      <c r="J59" s="496"/>
      <c r="K59" s="496"/>
    </row>
    <row r="60" spans="1:14" ht="22.5" x14ac:dyDescent="0.25">
      <c r="A60" s="2464">
        <v>200</v>
      </c>
      <c r="B60" s="2461" t="s">
        <v>2</v>
      </c>
      <c r="C60" s="498">
        <v>2800050000</v>
      </c>
      <c r="D60" s="2010" t="s">
        <v>130</v>
      </c>
      <c r="E60" s="2469">
        <v>200</v>
      </c>
      <c r="F60" s="2273">
        <v>200</v>
      </c>
      <c r="G60" s="2277"/>
      <c r="H60" s="500"/>
      <c r="I60" s="493"/>
      <c r="J60" s="493"/>
      <c r="K60" s="493"/>
    </row>
    <row r="61" spans="1:14" s="252" customFormat="1" ht="12.75" customHeight="1" x14ac:dyDescent="0.25">
      <c r="A61" s="2465">
        <v>120</v>
      </c>
      <c r="B61" s="1195" t="s">
        <v>2</v>
      </c>
      <c r="C61" s="2007">
        <v>2800080000</v>
      </c>
      <c r="D61" s="2008" t="s">
        <v>120</v>
      </c>
      <c r="E61" s="2470">
        <v>120</v>
      </c>
      <c r="F61" s="2274">
        <v>120</v>
      </c>
      <c r="G61" s="2278"/>
      <c r="I61" s="496"/>
      <c r="J61" s="496"/>
      <c r="K61" s="496"/>
    </row>
    <row r="62" spans="1:14" s="252" customFormat="1" ht="12.75" customHeight="1" x14ac:dyDescent="0.25">
      <c r="A62" s="2464">
        <v>60</v>
      </c>
      <c r="B62" s="1198" t="s">
        <v>2</v>
      </c>
      <c r="C62" s="498">
        <v>2800090000</v>
      </c>
      <c r="D62" s="499" t="s">
        <v>121</v>
      </c>
      <c r="E62" s="2469">
        <v>60</v>
      </c>
      <c r="F62" s="2273">
        <v>60</v>
      </c>
      <c r="G62" s="581"/>
      <c r="I62" s="496"/>
      <c r="J62" s="496"/>
      <c r="K62" s="496"/>
    </row>
    <row r="63" spans="1:14" s="252" customFormat="1" ht="12.75" customHeight="1" x14ac:dyDescent="0.25">
      <c r="A63" s="2464">
        <v>120</v>
      </c>
      <c r="B63" s="1198" t="s">
        <v>2</v>
      </c>
      <c r="C63" s="498">
        <v>2800100000</v>
      </c>
      <c r="D63" s="499" t="s">
        <v>350</v>
      </c>
      <c r="E63" s="2469">
        <v>120</v>
      </c>
      <c r="F63" s="2273">
        <v>120</v>
      </c>
      <c r="G63" s="581"/>
      <c r="I63" s="496"/>
      <c r="J63" s="496"/>
      <c r="K63" s="496"/>
    </row>
    <row r="64" spans="1:14" s="252" customFormat="1" ht="12.75" customHeight="1" x14ac:dyDescent="0.25">
      <c r="A64" s="2464">
        <v>120</v>
      </c>
      <c r="B64" s="1198" t="s">
        <v>2</v>
      </c>
      <c r="C64" s="498">
        <v>2800110000</v>
      </c>
      <c r="D64" s="499" t="s">
        <v>122</v>
      </c>
      <c r="E64" s="2469">
        <v>120</v>
      </c>
      <c r="F64" s="2273">
        <v>120</v>
      </c>
      <c r="G64" s="581"/>
      <c r="I64" s="496"/>
      <c r="J64" s="496"/>
      <c r="K64" s="496"/>
    </row>
    <row r="65" spans="1:14" s="252" customFormat="1" ht="12.75" customHeight="1" x14ac:dyDescent="0.25">
      <c r="A65" s="2465">
        <v>60</v>
      </c>
      <c r="B65" s="1195" t="s">
        <v>2</v>
      </c>
      <c r="C65" s="2007">
        <v>2800120000</v>
      </c>
      <c r="D65" s="2008" t="s">
        <v>123</v>
      </c>
      <c r="E65" s="2470">
        <v>60</v>
      </c>
      <c r="F65" s="2274">
        <v>60</v>
      </c>
      <c r="G65" s="2278"/>
      <c r="I65" s="496"/>
      <c r="J65" s="496"/>
      <c r="K65" s="496"/>
    </row>
    <row r="66" spans="1:14" s="252" customFormat="1" ht="12.75" customHeight="1" x14ac:dyDescent="0.25">
      <c r="A66" s="2464">
        <v>120</v>
      </c>
      <c r="B66" s="1198" t="s">
        <v>2</v>
      </c>
      <c r="C66" s="498">
        <v>2800130000</v>
      </c>
      <c r="D66" s="499" t="s">
        <v>124</v>
      </c>
      <c r="E66" s="2469">
        <v>120</v>
      </c>
      <c r="F66" s="2273">
        <v>120</v>
      </c>
      <c r="G66" s="581"/>
      <c r="I66" s="496"/>
      <c r="J66" s="496"/>
      <c r="K66" s="496"/>
    </row>
    <row r="67" spans="1:14" s="252" customFormat="1" ht="12.75" customHeight="1" x14ac:dyDescent="0.25">
      <c r="A67" s="2464">
        <v>120</v>
      </c>
      <c r="B67" s="1198" t="s">
        <v>2</v>
      </c>
      <c r="C67" s="498">
        <v>2800140000</v>
      </c>
      <c r="D67" s="499" t="s">
        <v>125</v>
      </c>
      <c r="E67" s="2469">
        <v>120</v>
      </c>
      <c r="F67" s="2273">
        <v>120</v>
      </c>
      <c r="G67" s="581"/>
      <c r="I67" s="496"/>
      <c r="J67" s="496"/>
      <c r="K67" s="496"/>
    </row>
    <row r="68" spans="1:14" s="252" customFormat="1" ht="12.75" customHeight="1" x14ac:dyDescent="0.25">
      <c r="A68" s="2464">
        <v>60</v>
      </c>
      <c r="B68" s="1198" t="s">
        <v>2</v>
      </c>
      <c r="C68" s="498">
        <v>2800150000</v>
      </c>
      <c r="D68" s="499" t="s">
        <v>351</v>
      </c>
      <c r="E68" s="2469">
        <v>60</v>
      </c>
      <c r="F68" s="2273">
        <v>60</v>
      </c>
      <c r="G68" s="581"/>
      <c r="I68" s="496"/>
      <c r="J68" s="496"/>
      <c r="K68" s="496"/>
    </row>
    <row r="69" spans="1:14" s="252" customFormat="1" ht="12.75" customHeight="1" x14ac:dyDescent="0.25">
      <c r="A69" s="2464">
        <v>120</v>
      </c>
      <c r="B69" s="1198" t="s">
        <v>2</v>
      </c>
      <c r="C69" s="498">
        <v>2800160000</v>
      </c>
      <c r="D69" s="499" t="s">
        <v>126</v>
      </c>
      <c r="E69" s="2469">
        <v>120</v>
      </c>
      <c r="F69" s="2273">
        <v>120</v>
      </c>
      <c r="G69" s="581"/>
      <c r="I69" s="503"/>
      <c r="J69" s="503"/>
      <c r="K69" s="503"/>
    </row>
    <row r="70" spans="1:14" s="252" customFormat="1" ht="12.75" customHeight="1" thickBot="1" x14ac:dyDescent="0.3">
      <c r="A70" s="2467">
        <v>20</v>
      </c>
      <c r="B70" s="2645" t="s">
        <v>2</v>
      </c>
      <c r="C70" s="2646">
        <v>2800190000</v>
      </c>
      <c r="D70" s="2647" t="s">
        <v>127</v>
      </c>
      <c r="E70" s="2472">
        <v>20</v>
      </c>
      <c r="F70" s="2417">
        <v>20</v>
      </c>
      <c r="G70" s="2496"/>
      <c r="I70" s="503"/>
      <c r="J70" s="503"/>
      <c r="K70" s="503"/>
    </row>
    <row r="71" spans="1:14" s="252" customFormat="1" ht="12.75" customHeight="1" x14ac:dyDescent="0.25">
      <c r="A71" s="505"/>
      <c r="B71" s="1057"/>
      <c r="C71" s="504"/>
      <c r="D71" s="504"/>
      <c r="E71" s="505"/>
      <c r="F71" s="253"/>
      <c r="G71" s="193"/>
      <c r="I71" s="503"/>
      <c r="J71" s="503"/>
      <c r="K71" s="503"/>
    </row>
    <row r="72" spans="1:14" s="252" customFormat="1" ht="12.75" customHeight="1" x14ac:dyDescent="0.25">
      <c r="A72" s="505"/>
      <c r="B72" s="1057"/>
      <c r="C72" s="504"/>
      <c r="D72" s="504"/>
      <c r="E72" s="505"/>
      <c r="F72" s="253"/>
      <c r="G72" s="193"/>
      <c r="I72" s="503"/>
      <c r="J72" s="503"/>
      <c r="K72" s="503"/>
    </row>
    <row r="73" spans="1:14" ht="18.75" customHeight="1" x14ac:dyDescent="0.2">
      <c r="B73" s="185" t="s">
        <v>347</v>
      </c>
      <c r="C73" s="164"/>
      <c r="D73" s="164"/>
      <c r="E73" s="164"/>
      <c r="F73" s="164"/>
      <c r="G73" s="164"/>
      <c r="H73" s="195"/>
    </row>
    <row r="74" spans="1:14" ht="12" thickBot="1" x14ac:dyDescent="0.25">
      <c r="B74" s="194"/>
      <c r="C74" s="194"/>
      <c r="D74" s="194"/>
      <c r="E74" s="254"/>
      <c r="F74" s="254"/>
      <c r="G74" s="166" t="s">
        <v>106</v>
      </c>
      <c r="H74" s="186"/>
      <c r="I74" s="187"/>
      <c r="L74" s="186"/>
    </row>
    <row r="75" spans="1:14" ht="11.25" customHeight="1" x14ac:dyDescent="0.2">
      <c r="A75" s="3074" t="s">
        <v>1943</v>
      </c>
      <c r="B75" s="3094" t="s">
        <v>294</v>
      </c>
      <c r="C75" s="3086" t="s">
        <v>348</v>
      </c>
      <c r="D75" s="3068" t="s">
        <v>273</v>
      </c>
      <c r="E75" s="3080" t="s">
        <v>1948</v>
      </c>
      <c r="F75" s="3070" t="s">
        <v>1945</v>
      </c>
      <c r="G75" s="3092" t="s">
        <v>158</v>
      </c>
      <c r="H75" s="186"/>
      <c r="I75" s="187"/>
      <c r="L75" s="186"/>
    </row>
    <row r="76" spans="1:14" ht="21" customHeight="1" thickBot="1" x14ac:dyDescent="0.25">
      <c r="A76" s="3075"/>
      <c r="B76" s="3095"/>
      <c r="C76" s="3096"/>
      <c r="D76" s="3069"/>
      <c r="E76" s="3081"/>
      <c r="F76" s="3071"/>
      <c r="G76" s="3093"/>
      <c r="H76" s="186"/>
      <c r="I76" s="187"/>
      <c r="L76" s="186"/>
    </row>
    <row r="77" spans="1:14" ht="15" customHeight="1" thickBot="1" x14ac:dyDescent="0.3">
      <c r="A77" s="2483" t="s">
        <v>236</v>
      </c>
      <c r="B77" s="547" t="s">
        <v>6</v>
      </c>
      <c r="C77" s="548" t="s">
        <v>6</v>
      </c>
      <c r="D77" s="549"/>
      <c r="E77" s="2493" t="s">
        <v>236</v>
      </c>
      <c r="F77" s="550" t="s">
        <v>236</v>
      </c>
      <c r="G77" s="2494" t="s">
        <v>6</v>
      </c>
      <c r="H77" s="186"/>
      <c r="I77" s="493"/>
      <c r="J77" s="493"/>
      <c r="K77" s="493"/>
      <c r="L77" s="186"/>
    </row>
    <row r="78" spans="1:14" s="252" customFormat="1" ht="12.75" customHeight="1" x14ac:dyDescent="0.25">
      <c r="A78" s="2465">
        <v>20</v>
      </c>
      <c r="B78" s="1195" t="s">
        <v>2</v>
      </c>
      <c r="C78" s="2007">
        <v>2800200000</v>
      </c>
      <c r="D78" s="2008" t="s">
        <v>128</v>
      </c>
      <c r="E78" s="2470">
        <v>20</v>
      </c>
      <c r="F78" s="2274">
        <v>20</v>
      </c>
      <c r="G78" s="2495"/>
      <c r="I78" s="503"/>
      <c r="J78" s="503"/>
      <c r="K78" s="503"/>
    </row>
    <row r="79" spans="1:14" s="252" customFormat="1" ht="12.75" customHeight="1" x14ac:dyDescent="0.25">
      <c r="A79" s="2464">
        <v>200</v>
      </c>
      <c r="B79" s="2461" t="s">
        <v>2</v>
      </c>
      <c r="C79" s="498">
        <v>2800220000</v>
      </c>
      <c r="D79" s="499" t="s">
        <v>129</v>
      </c>
      <c r="E79" s="2469">
        <v>200</v>
      </c>
      <c r="F79" s="2273">
        <v>200</v>
      </c>
      <c r="G79" s="2277"/>
      <c r="H79" s="186"/>
      <c r="I79" s="493"/>
      <c r="J79" s="493"/>
      <c r="K79" s="493"/>
      <c r="L79" s="186"/>
      <c r="M79" s="186"/>
      <c r="N79" s="186"/>
    </row>
    <row r="80" spans="1:14" ht="12.75" customHeight="1" x14ac:dyDescent="0.25">
      <c r="A80" s="2464">
        <v>30</v>
      </c>
      <c r="B80" s="2461" t="s">
        <v>2</v>
      </c>
      <c r="C80" s="498">
        <v>2800240000</v>
      </c>
      <c r="D80" s="499" t="s">
        <v>118</v>
      </c>
      <c r="E80" s="2469">
        <v>90</v>
      </c>
      <c r="F80" s="2273">
        <v>90</v>
      </c>
      <c r="G80" s="2277"/>
      <c r="H80" s="500"/>
      <c r="I80" s="493"/>
      <c r="J80" s="493"/>
      <c r="K80" s="493"/>
    </row>
    <row r="81" spans="1:16" ht="15" x14ac:dyDescent="0.25">
      <c r="A81" s="2464">
        <v>36</v>
      </c>
      <c r="B81" s="2461" t="s">
        <v>2</v>
      </c>
      <c r="C81" s="498">
        <v>2800770000</v>
      </c>
      <c r="D81" s="2010" t="s">
        <v>1749</v>
      </c>
      <c r="E81" s="2469">
        <v>38</v>
      </c>
      <c r="F81" s="2273">
        <v>38</v>
      </c>
      <c r="G81" s="2277"/>
      <c r="H81" s="500"/>
      <c r="I81" s="493"/>
      <c r="J81" s="493"/>
      <c r="K81" s="493"/>
    </row>
    <row r="82" spans="1:16" ht="22.5" x14ac:dyDescent="0.25">
      <c r="A82" s="2464">
        <v>1000</v>
      </c>
      <c r="B82" s="2461" t="s">
        <v>2</v>
      </c>
      <c r="C82" s="2455" t="s">
        <v>2032</v>
      </c>
      <c r="D82" s="2010" t="s">
        <v>1750</v>
      </c>
      <c r="E82" s="2469">
        <v>0</v>
      </c>
      <c r="F82" s="2273">
        <v>0</v>
      </c>
      <c r="G82" s="2277"/>
      <c r="H82" s="500"/>
      <c r="I82" s="493"/>
      <c r="J82" s="493"/>
      <c r="K82" s="493"/>
    </row>
    <row r="83" spans="1:16" ht="22.5" x14ac:dyDescent="0.25">
      <c r="A83" s="2464">
        <v>3000</v>
      </c>
      <c r="B83" s="2461"/>
      <c r="C83" s="2455">
        <v>2710000000</v>
      </c>
      <c r="D83" s="2010" t="s">
        <v>2034</v>
      </c>
      <c r="E83" s="2469">
        <v>0</v>
      </c>
      <c r="F83" s="2273">
        <v>0</v>
      </c>
      <c r="G83" s="2277"/>
      <c r="H83" s="500"/>
      <c r="I83" s="493"/>
      <c r="J83" s="493"/>
      <c r="K83" s="493"/>
    </row>
    <row r="84" spans="1:16" ht="22.5" x14ac:dyDescent="0.25">
      <c r="A84" s="2466">
        <v>0</v>
      </c>
      <c r="B84" s="2462" t="s">
        <v>2</v>
      </c>
      <c r="C84" s="2456">
        <v>2710000000</v>
      </c>
      <c r="D84" s="2457" t="s">
        <v>2033</v>
      </c>
      <c r="E84" s="2471">
        <v>400</v>
      </c>
      <c r="F84" s="2458">
        <v>400</v>
      </c>
      <c r="G84" s="2459"/>
      <c r="H84" s="500"/>
      <c r="I84" s="493"/>
      <c r="J84" s="493"/>
      <c r="K84" s="493"/>
    </row>
    <row r="85" spans="1:16" ht="12.75" customHeight="1" x14ac:dyDescent="0.25">
      <c r="A85" s="2464">
        <v>0</v>
      </c>
      <c r="B85" s="2461" t="s">
        <v>2</v>
      </c>
      <c r="C85" s="2455" t="s">
        <v>2035</v>
      </c>
      <c r="D85" s="2010" t="s">
        <v>2036</v>
      </c>
      <c r="E85" s="2469">
        <v>100</v>
      </c>
      <c r="F85" s="2273">
        <v>100</v>
      </c>
      <c r="G85" s="2277"/>
      <c r="H85" s="500"/>
      <c r="I85" s="493"/>
      <c r="J85" s="493"/>
      <c r="K85" s="493"/>
    </row>
    <row r="86" spans="1:16" ht="12.75" customHeight="1" x14ac:dyDescent="0.25">
      <c r="A86" s="2464">
        <v>0</v>
      </c>
      <c r="B86" s="2461" t="s">
        <v>2</v>
      </c>
      <c r="C86" s="2455" t="s">
        <v>2037</v>
      </c>
      <c r="D86" s="2010" t="s">
        <v>2038</v>
      </c>
      <c r="E86" s="2469">
        <v>150</v>
      </c>
      <c r="F86" s="2273">
        <v>150</v>
      </c>
      <c r="G86" s="2277"/>
      <c r="H86" s="500"/>
      <c r="I86" s="493"/>
      <c r="J86" s="493"/>
      <c r="K86" s="493"/>
    </row>
    <row r="87" spans="1:16" ht="12.75" customHeight="1" x14ac:dyDescent="0.25">
      <c r="A87" s="2464">
        <v>0</v>
      </c>
      <c r="B87" s="2461" t="s">
        <v>2</v>
      </c>
      <c r="C87" s="2455" t="s">
        <v>2039</v>
      </c>
      <c r="D87" s="2010" t="s">
        <v>2040</v>
      </c>
      <c r="E87" s="2469">
        <v>5</v>
      </c>
      <c r="F87" s="2273">
        <v>5</v>
      </c>
      <c r="G87" s="2277"/>
      <c r="H87" s="500"/>
      <c r="I87" s="493"/>
      <c r="J87" s="493"/>
      <c r="K87" s="493"/>
    </row>
    <row r="88" spans="1:16" ht="12.75" customHeight="1" x14ac:dyDescent="0.25">
      <c r="A88" s="2464">
        <v>0</v>
      </c>
      <c r="B88" s="2461" t="s">
        <v>2</v>
      </c>
      <c r="C88" s="2455" t="s">
        <v>2041</v>
      </c>
      <c r="D88" s="2010" t="s">
        <v>2042</v>
      </c>
      <c r="E88" s="2469">
        <v>15</v>
      </c>
      <c r="F88" s="447">
        <v>15</v>
      </c>
      <c r="G88" s="2277"/>
      <c r="H88" s="500"/>
      <c r="I88" s="493"/>
      <c r="J88" s="493"/>
      <c r="K88" s="493"/>
    </row>
    <row r="89" spans="1:16" ht="12.75" customHeight="1" thickBot="1" x14ac:dyDescent="0.3">
      <c r="A89" s="2467">
        <v>0</v>
      </c>
      <c r="B89" s="2474" t="s">
        <v>2</v>
      </c>
      <c r="C89" s="2640" t="s">
        <v>2043</v>
      </c>
      <c r="D89" s="2641" t="s">
        <v>2044</v>
      </c>
      <c r="E89" s="2472">
        <v>30</v>
      </c>
      <c r="F89" s="2475">
        <v>30</v>
      </c>
      <c r="G89" s="2473"/>
      <c r="H89" s="500"/>
      <c r="I89" s="493"/>
      <c r="J89" s="493"/>
      <c r="K89" s="493"/>
    </row>
    <row r="90" spans="1:16" ht="12.6" customHeight="1" x14ac:dyDescent="0.25">
      <c r="A90" s="253"/>
      <c r="B90" s="472"/>
      <c r="C90" s="504"/>
      <c r="D90" s="504"/>
      <c r="E90" s="505"/>
      <c r="F90" s="253"/>
      <c r="G90" s="500"/>
      <c r="H90" s="500"/>
      <c r="I90" s="493"/>
      <c r="J90" s="493"/>
      <c r="K90" s="493"/>
    </row>
    <row r="91" spans="1:16" ht="12.6" customHeight="1" x14ac:dyDescent="0.25">
      <c r="A91" s="253"/>
      <c r="B91" s="472"/>
      <c r="C91" s="504"/>
      <c r="D91" s="504"/>
      <c r="E91" s="505"/>
      <c r="F91" s="253"/>
      <c r="G91" s="500"/>
      <c r="H91" s="500"/>
      <c r="I91" s="493"/>
      <c r="J91" s="493"/>
      <c r="K91" s="493"/>
    </row>
    <row r="92" spans="1:16" ht="18.75" customHeight="1" x14ac:dyDescent="0.2">
      <c r="B92" s="506" t="s">
        <v>352</v>
      </c>
      <c r="C92" s="164"/>
      <c r="D92" s="164"/>
      <c r="E92" s="164"/>
      <c r="F92" s="164"/>
      <c r="G92" s="164"/>
      <c r="H92" s="507"/>
    </row>
    <row r="93" spans="1:16" ht="12" thickBot="1" x14ac:dyDescent="0.25">
      <c r="B93" s="194"/>
      <c r="C93" s="194"/>
      <c r="D93" s="194"/>
      <c r="E93" s="166"/>
      <c r="F93" s="166"/>
      <c r="G93" s="166" t="s">
        <v>106</v>
      </c>
      <c r="H93" s="186"/>
      <c r="I93" s="187"/>
      <c r="L93" s="186"/>
    </row>
    <row r="94" spans="1:16" ht="11.25" customHeight="1" x14ac:dyDescent="0.2">
      <c r="A94" s="3074" t="s">
        <v>1943</v>
      </c>
      <c r="B94" s="3100" t="s">
        <v>155</v>
      </c>
      <c r="C94" s="3102" t="s">
        <v>353</v>
      </c>
      <c r="D94" s="3068" t="s">
        <v>354</v>
      </c>
      <c r="E94" s="3080" t="s">
        <v>1948</v>
      </c>
      <c r="F94" s="3070" t="s">
        <v>1945</v>
      </c>
      <c r="G94" s="3092" t="s">
        <v>158</v>
      </c>
      <c r="H94" s="187"/>
      <c r="I94" s="187"/>
      <c r="L94" s="186"/>
    </row>
    <row r="95" spans="1:16" ht="21" customHeight="1" thickBot="1" x14ac:dyDescent="0.25">
      <c r="A95" s="3075"/>
      <c r="B95" s="3101"/>
      <c r="C95" s="3103"/>
      <c r="D95" s="3069"/>
      <c r="E95" s="3081"/>
      <c r="F95" s="3071"/>
      <c r="G95" s="3093"/>
      <c r="H95" s="186"/>
      <c r="I95" s="187"/>
      <c r="L95" s="186"/>
    </row>
    <row r="96" spans="1:16" ht="15" customHeight="1" thickBot="1" x14ac:dyDescent="0.25">
      <c r="A96" s="170">
        <f>SUM(A97:A116)+SUM(A117:A151)</f>
        <v>8370.75</v>
      </c>
      <c r="B96" s="168" t="s">
        <v>2</v>
      </c>
      <c r="C96" s="508" t="s">
        <v>159</v>
      </c>
      <c r="D96" s="348" t="s">
        <v>160</v>
      </c>
      <c r="E96" s="170">
        <f>SUM(E97:E116)+SUM(E117:E151)</f>
        <v>45558</v>
      </c>
      <c r="F96" s="170">
        <f>SUM(F97:F116)+SUM(F117:F151)</f>
        <v>45558</v>
      </c>
      <c r="G96" s="206" t="s">
        <v>6</v>
      </c>
      <c r="H96" s="186"/>
      <c r="I96" s="187"/>
      <c r="L96" s="186"/>
      <c r="P96" s="509"/>
    </row>
    <row r="97" spans="1:15" ht="12.75" customHeight="1" x14ac:dyDescent="0.2">
      <c r="A97" s="514">
        <v>319</v>
      </c>
      <c r="B97" s="515" t="s">
        <v>2</v>
      </c>
      <c r="C97" s="516" t="s">
        <v>1752</v>
      </c>
      <c r="D97" s="517" t="s">
        <v>1751</v>
      </c>
      <c r="E97" s="518">
        <v>319</v>
      </c>
      <c r="F97" s="519">
        <v>319</v>
      </c>
      <c r="G97" s="520"/>
      <c r="H97" s="186"/>
      <c r="I97" s="187"/>
      <c r="K97" s="274"/>
      <c r="L97" s="513"/>
      <c r="M97" s="513"/>
      <c r="N97" s="521"/>
      <c r="O97" s="522"/>
    </row>
    <row r="98" spans="1:15" ht="12.75" customHeight="1" x14ac:dyDescent="0.2">
      <c r="A98" s="523"/>
      <c r="B98" s="524" t="s">
        <v>2</v>
      </c>
      <c r="C98" s="525" t="s">
        <v>355</v>
      </c>
      <c r="D98" s="526" t="s">
        <v>356</v>
      </c>
      <c r="E98" s="527">
        <v>900</v>
      </c>
      <c r="F98" s="528">
        <v>900</v>
      </c>
      <c r="G98" s="529"/>
      <c r="H98" s="186"/>
      <c r="I98" s="187"/>
      <c r="K98" s="274"/>
      <c r="L98" s="530"/>
      <c r="M98" s="530"/>
      <c r="N98" s="530"/>
      <c r="O98" s="522"/>
    </row>
    <row r="99" spans="1:15" ht="12.75" customHeight="1" x14ac:dyDescent="0.2">
      <c r="A99" s="531"/>
      <c r="B99" s="524" t="s">
        <v>2</v>
      </c>
      <c r="C99" s="525" t="s">
        <v>355</v>
      </c>
      <c r="D99" s="426" t="s">
        <v>357</v>
      </c>
      <c r="E99" s="532"/>
      <c r="F99" s="533"/>
      <c r="G99" s="529"/>
      <c r="H99" s="186"/>
      <c r="I99" s="187"/>
      <c r="K99" s="274"/>
      <c r="L99" s="513"/>
      <c r="M99" s="513"/>
      <c r="N99" s="513"/>
      <c r="O99" s="534"/>
    </row>
    <row r="100" spans="1:15" ht="12.75" customHeight="1" x14ac:dyDescent="0.2">
      <c r="A100" s="523"/>
      <c r="B100" s="535" t="s">
        <v>2</v>
      </c>
      <c r="C100" s="525" t="s">
        <v>358</v>
      </c>
      <c r="D100" s="426" t="s">
        <v>359</v>
      </c>
      <c r="E100" s="527">
        <v>900</v>
      </c>
      <c r="F100" s="528">
        <v>900</v>
      </c>
      <c r="G100" s="529"/>
      <c r="H100" s="186"/>
      <c r="I100" s="187"/>
      <c r="K100" s="274"/>
      <c r="L100" s="530"/>
      <c r="M100" s="530"/>
      <c r="N100" s="530"/>
      <c r="O100" s="522"/>
    </row>
    <row r="101" spans="1:15" ht="12.75" customHeight="1" x14ac:dyDescent="0.2">
      <c r="A101" s="536"/>
      <c r="B101" s="515" t="s">
        <v>2</v>
      </c>
      <c r="C101" s="525" t="s">
        <v>358</v>
      </c>
      <c r="D101" s="537" t="s">
        <v>360</v>
      </c>
      <c r="E101" s="538"/>
      <c r="F101" s="539"/>
      <c r="G101" s="540"/>
      <c r="H101" s="186"/>
      <c r="I101" s="187"/>
      <c r="L101" s="186"/>
      <c r="M101" s="541"/>
      <c r="N101" s="530"/>
      <c r="O101" s="534"/>
    </row>
    <row r="102" spans="1:15" ht="12.75" customHeight="1" x14ac:dyDescent="0.2">
      <c r="A102" s="523">
        <v>20</v>
      </c>
      <c r="B102" s="554" t="s">
        <v>2</v>
      </c>
      <c r="C102" s="597" t="s">
        <v>382</v>
      </c>
      <c r="D102" s="556" t="s">
        <v>1234</v>
      </c>
      <c r="E102" s="527"/>
      <c r="F102" s="528"/>
      <c r="G102" s="540"/>
      <c r="H102" s="186"/>
      <c r="I102" s="187"/>
      <c r="L102" s="186"/>
      <c r="M102" s="541"/>
      <c r="N102" s="530"/>
      <c r="O102" s="534"/>
    </row>
    <row r="103" spans="1:15" ht="12.75" customHeight="1" x14ac:dyDescent="0.2">
      <c r="A103" s="531"/>
      <c r="B103" s="554" t="s">
        <v>2</v>
      </c>
      <c r="C103" s="597" t="s">
        <v>382</v>
      </c>
      <c r="D103" s="556" t="s">
        <v>1233</v>
      </c>
      <c r="E103" s="532"/>
      <c r="F103" s="528"/>
      <c r="G103" s="529"/>
      <c r="H103" s="186"/>
      <c r="I103" s="187"/>
      <c r="L103" s="186"/>
      <c r="M103" s="541"/>
      <c r="N103" s="530"/>
      <c r="O103" s="534"/>
    </row>
    <row r="104" spans="1:15" ht="12.75" customHeight="1" x14ac:dyDescent="0.2">
      <c r="A104" s="536"/>
      <c r="B104" s="2482" t="s">
        <v>2</v>
      </c>
      <c r="C104" s="2481" t="s">
        <v>2047</v>
      </c>
      <c r="D104" s="2366" t="s">
        <v>2048</v>
      </c>
      <c r="E104" s="518">
        <v>300</v>
      </c>
      <c r="F104" s="519">
        <v>300</v>
      </c>
      <c r="G104" s="2009"/>
      <c r="H104" s="186"/>
      <c r="I104" s="187"/>
      <c r="L104" s="186"/>
      <c r="M104" s="541"/>
      <c r="N104" s="530"/>
      <c r="O104" s="534"/>
    </row>
    <row r="105" spans="1:15" ht="12.75" customHeight="1" x14ac:dyDescent="0.2">
      <c r="A105" s="536"/>
      <c r="B105" s="542" t="s">
        <v>2</v>
      </c>
      <c r="C105" s="2480" t="s">
        <v>2047</v>
      </c>
      <c r="D105" s="2282" t="s">
        <v>2049</v>
      </c>
      <c r="E105" s="538"/>
      <c r="F105" s="539"/>
      <c r="G105" s="2009"/>
      <c r="H105" s="186"/>
      <c r="I105" s="187"/>
      <c r="L105" s="186"/>
      <c r="M105" s="541"/>
      <c r="N105" s="530"/>
      <c r="O105" s="534"/>
    </row>
    <row r="106" spans="1:15" ht="12.75" customHeight="1" x14ac:dyDescent="0.2">
      <c r="A106" s="557"/>
      <c r="B106" s="2482" t="s">
        <v>2</v>
      </c>
      <c r="C106" s="2480" t="s">
        <v>2050</v>
      </c>
      <c r="D106" s="2281" t="s">
        <v>2052</v>
      </c>
      <c r="E106" s="2285">
        <v>2700</v>
      </c>
      <c r="F106" s="560">
        <v>2700</v>
      </c>
      <c r="G106" s="540"/>
      <c r="H106" s="186"/>
      <c r="I106" s="187"/>
      <c r="L106" s="186"/>
      <c r="M106" s="541"/>
      <c r="N106" s="530"/>
      <c r="O106" s="534"/>
    </row>
    <row r="107" spans="1:15" ht="12.75" customHeight="1" x14ac:dyDescent="0.2">
      <c r="A107" s="557"/>
      <c r="B107" s="542" t="s">
        <v>2</v>
      </c>
      <c r="C107" s="2480" t="s">
        <v>2050</v>
      </c>
      <c r="D107" s="2282" t="s">
        <v>2051</v>
      </c>
      <c r="E107" s="593"/>
      <c r="F107" s="560"/>
      <c r="G107" s="540"/>
      <c r="H107" s="186"/>
      <c r="I107" s="187"/>
      <c r="L107" s="186"/>
      <c r="M107" s="541"/>
      <c r="N107" s="530"/>
      <c r="O107" s="534"/>
    </row>
    <row r="108" spans="1:15" ht="12.75" customHeight="1" x14ac:dyDescent="0.2">
      <c r="A108" s="523"/>
      <c r="B108" s="542" t="s">
        <v>2</v>
      </c>
      <c r="C108" s="543" t="s">
        <v>361</v>
      </c>
      <c r="D108" s="337" t="s">
        <v>1223</v>
      </c>
      <c r="E108" s="527">
        <v>300</v>
      </c>
      <c r="F108" s="528">
        <v>300</v>
      </c>
      <c r="G108" s="462"/>
      <c r="H108" s="186"/>
      <c r="I108" s="187"/>
      <c r="L108" s="186"/>
      <c r="M108" s="541"/>
      <c r="N108" s="530"/>
      <c r="O108" s="534"/>
    </row>
    <row r="109" spans="1:15" ht="12.75" customHeight="1" x14ac:dyDescent="0.2">
      <c r="A109" s="531"/>
      <c r="B109" s="542" t="s">
        <v>2</v>
      </c>
      <c r="C109" s="543" t="s">
        <v>361</v>
      </c>
      <c r="D109" s="337" t="s">
        <v>1224</v>
      </c>
      <c r="E109" s="532"/>
      <c r="F109" s="533"/>
      <c r="G109" s="462"/>
      <c r="H109" s="186"/>
      <c r="I109" s="187"/>
      <c r="L109" s="186"/>
      <c r="M109" s="541"/>
      <c r="N109" s="530"/>
      <c r="O109" s="534"/>
    </row>
    <row r="110" spans="1:15" ht="12.75" customHeight="1" x14ac:dyDescent="0.2">
      <c r="A110" s="523">
        <v>500</v>
      </c>
      <c r="B110" s="542" t="s">
        <v>2</v>
      </c>
      <c r="C110" s="543" t="s">
        <v>1757</v>
      </c>
      <c r="D110" s="337" t="s">
        <v>1755</v>
      </c>
      <c r="E110" s="527">
        <v>20950</v>
      </c>
      <c r="F110" s="528">
        <v>20950</v>
      </c>
      <c r="G110" s="462"/>
      <c r="H110" s="186"/>
      <c r="I110" s="187"/>
      <c r="L110" s="186"/>
    </row>
    <row r="111" spans="1:15" ht="12.75" customHeight="1" x14ac:dyDescent="0.2">
      <c r="A111" s="531"/>
      <c r="B111" s="542" t="s">
        <v>2</v>
      </c>
      <c r="C111" s="543" t="s">
        <v>1757</v>
      </c>
      <c r="D111" s="337" t="s">
        <v>1756</v>
      </c>
      <c r="E111" s="532"/>
      <c r="F111" s="533"/>
      <c r="G111" s="462"/>
      <c r="H111" s="186"/>
      <c r="I111" s="187"/>
      <c r="L111" s="186"/>
    </row>
    <row r="112" spans="1:15" ht="12.75" customHeight="1" x14ac:dyDescent="0.2">
      <c r="A112" s="531"/>
      <c r="B112" s="1951" t="s">
        <v>2</v>
      </c>
      <c r="C112" s="543" t="s">
        <v>2046</v>
      </c>
      <c r="D112" s="337" t="s">
        <v>2045</v>
      </c>
      <c r="E112" s="527">
        <v>2000</v>
      </c>
      <c r="F112" s="528">
        <v>2000</v>
      </c>
      <c r="G112" s="462"/>
      <c r="H112" s="186"/>
      <c r="I112" s="187"/>
      <c r="L112" s="186"/>
    </row>
    <row r="113" spans="1:12" x14ac:dyDescent="0.2">
      <c r="A113" s="514">
        <v>24</v>
      </c>
      <c r="B113" s="2283" t="s">
        <v>2</v>
      </c>
      <c r="C113" s="551" t="s">
        <v>363</v>
      </c>
      <c r="D113" s="552" t="s">
        <v>1228</v>
      </c>
      <c r="E113" s="518">
        <v>33</v>
      </c>
      <c r="F113" s="519">
        <v>33</v>
      </c>
      <c r="G113" s="2009"/>
      <c r="H113" s="186"/>
      <c r="I113" s="187"/>
      <c r="L113" s="186"/>
    </row>
    <row r="114" spans="1:12" ht="12.75" customHeight="1" x14ac:dyDescent="0.2">
      <c r="A114" s="531"/>
      <c r="B114" s="555" t="s">
        <v>2</v>
      </c>
      <c r="C114" s="543" t="s">
        <v>363</v>
      </c>
      <c r="D114" s="337" t="s">
        <v>1230</v>
      </c>
      <c r="E114" s="532"/>
      <c r="F114" s="528"/>
      <c r="G114" s="462"/>
      <c r="H114" s="186"/>
      <c r="I114" s="187"/>
      <c r="L114" s="186"/>
    </row>
    <row r="115" spans="1:12" ht="12.75" customHeight="1" x14ac:dyDescent="0.2">
      <c r="A115" s="514">
        <v>12</v>
      </c>
      <c r="B115" s="2283" t="s">
        <v>2</v>
      </c>
      <c r="C115" s="551" t="s">
        <v>364</v>
      </c>
      <c r="D115" s="552" t="s">
        <v>1227</v>
      </c>
      <c r="E115" s="518">
        <v>15</v>
      </c>
      <c r="F115" s="519">
        <v>15</v>
      </c>
      <c r="G115" s="2009"/>
      <c r="H115" s="186"/>
      <c r="I115" s="187"/>
      <c r="L115" s="186"/>
    </row>
    <row r="116" spans="1:12" ht="12.75" customHeight="1" x14ac:dyDescent="0.2">
      <c r="A116" s="531"/>
      <c r="B116" s="555" t="s">
        <v>2</v>
      </c>
      <c r="C116" s="543" t="s">
        <v>364</v>
      </c>
      <c r="D116" s="337" t="s">
        <v>1231</v>
      </c>
      <c r="E116" s="532"/>
      <c r="F116" s="528"/>
      <c r="G116" s="462"/>
      <c r="H116" s="186"/>
      <c r="I116" s="187"/>
      <c r="L116" s="186"/>
    </row>
    <row r="117" spans="1:12" ht="12.75" customHeight="1" x14ac:dyDescent="0.2">
      <c r="A117" s="514">
        <v>0</v>
      </c>
      <c r="B117" s="515" t="s">
        <v>2</v>
      </c>
      <c r="C117" s="551" t="s">
        <v>365</v>
      </c>
      <c r="D117" s="2484" t="s">
        <v>1229</v>
      </c>
      <c r="E117" s="518"/>
      <c r="F117" s="519"/>
      <c r="G117" s="2278"/>
      <c r="H117" s="186"/>
      <c r="I117" s="187"/>
      <c r="L117" s="186"/>
    </row>
    <row r="118" spans="1:12" ht="12.75" customHeight="1" x14ac:dyDescent="0.2">
      <c r="A118" s="531"/>
      <c r="B118" s="535" t="s">
        <v>2</v>
      </c>
      <c r="C118" s="543" t="s">
        <v>365</v>
      </c>
      <c r="D118" s="2485" t="s">
        <v>1232</v>
      </c>
      <c r="E118" s="532"/>
      <c r="F118" s="528"/>
      <c r="G118" s="581"/>
      <c r="H118" s="186"/>
      <c r="I118" s="187"/>
      <c r="L118" s="186"/>
    </row>
    <row r="119" spans="1:12" ht="22.5" x14ac:dyDescent="0.2">
      <c r="A119" s="514">
        <v>0</v>
      </c>
      <c r="B119" s="515" t="s">
        <v>2</v>
      </c>
      <c r="C119" s="2481" t="s">
        <v>1760</v>
      </c>
      <c r="D119" s="2486" t="s">
        <v>1758</v>
      </c>
      <c r="E119" s="518">
        <v>1300</v>
      </c>
      <c r="F119" s="519">
        <v>1300</v>
      </c>
      <c r="G119" s="2278"/>
      <c r="H119" s="186"/>
      <c r="I119" s="187"/>
      <c r="L119" s="186"/>
    </row>
    <row r="120" spans="1:12" ht="22.5" x14ac:dyDescent="0.2">
      <c r="A120" s="531"/>
      <c r="B120" s="535" t="s">
        <v>2</v>
      </c>
      <c r="C120" s="2480" t="s">
        <v>1760</v>
      </c>
      <c r="D120" s="2487" t="s">
        <v>1759</v>
      </c>
      <c r="E120" s="532"/>
      <c r="F120" s="528"/>
      <c r="G120" s="581"/>
      <c r="H120" s="186"/>
      <c r="I120" s="187"/>
      <c r="L120" s="186"/>
    </row>
    <row r="121" spans="1:12" ht="22.5" x14ac:dyDescent="0.2">
      <c r="A121" s="514">
        <v>0</v>
      </c>
      <c r="B121" s="2488" t="s">
        <v>2</v>
      </c>
      <c r="C121" s="551" t="s">
        <v>362</v>
      </c>
      <c r="D121" s="2484" t="s">
        <v>1225</v>
      </c>
      <c r="E121" s="518"/>
      <c r="F121" s="519"/>
      <c r="G121" s="2278"/>
      <c r="H121" s="186"/>
      <c r="I121" s="187"/>
      <c r="L121" s="186"/>
    </row>
    <row r="122" spans="1:12" ht="22.5" x14ac:dyDescent="0.2">
      <c r="A122" s="594"/>
      <c r="B122" s="2489" t="s">
        <v>2</v>
      </c>
      <c r="C122" s="543" t="s">
        <v>362</v>
      </c>
      <c r="D122" s="762" t="s">
        <v>1226</v>
      </c>
      <c r="E122" s="553"/>
      <c r="F122" s="528"/>
      <c r="G122" s="581"/>
      <c r="H122" s="186"/>
      <c r="I122" s="187"/>
      <c r="L122" s="186"/>
    </row>
    <row r="123" spans="1:12" ht="12.75" customHeight="1" x14ac:dyDescent="0.2">
      <c r="A123" s="523">
        <v>15</v>
      </c>
      <c r="B123" s="535" t="s">
        <v>2</v>
      </c>
      <c r="C123" s="543" t="s">
        <v>366</v>
      </c>
      <c r="D123" s="762" t="s">
        <v>1238</v>
      </c>
      <c r="E123" s="527">
        <v>66</v>
      </c>
      <c r="F123" s="528">
        <v>66</v>
      </c>
      <c r="G123" s="581"/>
      <c r="H123" s="186"/>
      <c r="I123" s="187"/>
      <c r="L123" s="186"/>
    </row>
    <row r="124" spans="1:12" ht="12.75" customHeight="1" x14ac:dyDescent="0.2">
      <c r="A124" s="531"/>
      <c r="B124" s="535" t="s">
        <v>2</v>
      </c>
      <c r="C124" s="543" t="s">
        <v>366</v>
      </c>
      <c r="D124" s="579" t="s">
        <v>1235</v>
      </c>
      <c r="E124" s="532"/>
      <c r="F124" s="528"/>
      <c r="G124" s="581"/>
      <c r="H124" s="186"/>
      <c r="I124" s="187"/>
      <c r="L124" s="186"/>
    </row>
    <row r="125" spans="1:12" ht="12.75" customHeight="1" x14ac:dyDescent="0.2">
      <c r="A125" s="523">
        <v>15</v>
      </c>
      <c r="B125" s="535" t="s">
        <v>2</v>
      </c>
      <c r="C125" s="543" t="s">
        <v>367</v>
      </c>
      <c r="D125" s="762" t="s">
        <v>1236</v>
      </c>
      <c r="E125" s="527"/>
      <c r="F125" s="528"/>
      <c r="G125" s="581"/>
      <c r="H125" s="186"/>
      <c r="I125" s="187"/>
      <c r="L125" s="186"/>
    </row>
    <row r="126" spans="1:12" ht="12.75" customHeight="1" x14ac:dyDescent="0.2">
      <c r="A126" s="557"/>
      <c r="B126" s="2489" t="s">
        <v>2</v>
      </c>
      <c r="C126" s="559" t="s">
        <v>367</v>
      </c>
      <c r="D126" s="2490" t="s">
        <v>1237</v>
      </c>
      <c r="E126" s="593"/>
      <c r="F126" s="560"/>
      <c r="G126" s="2279"/>
      <c r="H126" s="186"/>
      <c r="I126" s="187"/>
      <c r="L126" s="186"/>
    </row>
    <row r="127" spans="1:12" ht="22.5" x14ac:dyDescent="0.2">
      <c r="A127" s="557"/>
      <c r="B127" s="535" t="s">
        <v>2</v>
      </c>
      <c r="C127" s="559" t="s">
        <v>2053</v>
      </c>
      <c r="D127" s="2490" t="s">
        <v>2234</v>
      </c>
      <c r="E127" s="2285">
        <v>500</v>
      </c>
      <c r="F127" s="560">
        <v>500</v>
      </c>
      <c r="G127" s="2279"/>
      <c r="H127" s="186"/>
      <c r="I127" s="187"/>
      <c r="L127" s="186"/>
    </row>
    <row r="128" spans="1:12" ht="22.5" x14ac:dyDescent="0.2">
      <c r="A128" s="557"/>
      <c r="B128" s="2489" t="s">
        <v>2</v>
      </c>
      <c r="C128" s="559" t="s">
        <v>2053</v>
      </c>
      <c r="D128" s="2490" t="s">
        <v>2054</v>
      </c>
      <c r="E128" s="593"/>
      <c r="F128" s="560"/>
      <c r="G128" s="2279"/>
      <c r="H128" s="186"/>
      <c r="I128" s="187"/>
      <c r="L128" s="186"/>
    </row>
    <row r="129" spans="1:12" ht="12.75" customHeight="1" x14ac:dyDescent="0.2">
      <c r="A129" s="2280">
        <v>7</v>
      </c>
      <c r="B129" s="2489" t="s">
        <v>2</v>
      </c>
      <c r="C129" s="559" t="s">
        <v>1761</v>
      </c>
      <c r="D129" s="2491" t="s">
        <v>1762</v>
      </c>
      <c r="E129" s="2285">
        <v>70</v>
      </c>
      <c r="F129" s="560">
        <v>70</v>
      </c>
      <c r="G129" s="2279"/>
      <c r="H129" s="186"/>
      <c r="I129" s="187"/>
      <c r="L129" s="186"/>
    </row>
    <row r="130" spans="1:12" ht="12.75" customHeight="1" thickBot="1" x14ac:dyDescent="0.25">
      <c r="A130" s="561"/>
      <c r="B130" s="2492" t="s">
        <v>2</v>
      </c>
      <c r="C130" s="562" t="s">
        <v>1761</v>
      </c>
      <c r="D130" s="2642" t="s">
        <v>1763</v>
      </c>
      <c r="E130" s="2284"/>
      <c r="F130" s="563"/>
      <c r="G130" s="2496"/>
      <c r="H130" s="186"/>
      <c r="I130" s="187"/>
      <c r="L130" s="186"/>
    </row>
    <row r="134" spans="1:12" x14ac:dyDescent="0.2">
      <c r="B134" s="186"/>
      <c r="H134" s="186"/>
      <c r="I134" s="187"/>
      <c r="L134" s="186"/>
    </row>
    <row r="135" spans="1:12" ht="18.75" customHeight="1" x14ac:dyDescent="0.2">
      <c r="B135" s="506" t="s">
        <v>352</v>
      </c>
      <c r="C135" s="164"/>
      <c r="D135" s="164"/>
      <c r="E135" s="164"/>
      <c r="F135" s="164"/>
      <c r="G135" s="164"/>
      <c r="H135" s="507"/>
    </row>
    <row r="136" spans="1:12" ht="12" thickBot="1" x14ac:dyDescent="0.25">
      <c r="A136" s="522"/>
      <c r="B136" s="544"/>
      <c r="C136" s="545"/>
      <c r="D136" s="274"/>
      <c r="E136" s="534"/>
      <c r="F136" s="534"/>
      <c r="G136" s="546" t="s">
        <v>106</v>
      </c>
      <c r="H136" s="186"/>
      <c r="I136" s="187"/>
      <c r="L136" s="186"/>
    </row>
    <row r="137" spans="1:12" ht="11.25" customHeight="1" x14ac:dyDescent="0.2">
      <c r="A137" s="3074" t="s">
        <v>1943</v>
      </c>
      <c r="B137" s="3100" t="s">
        <v>155</v>
      </c>
      <c r="C137" s="3102" t="s">
        <v>353</v>
      </c>
      <c r="D137" s="3078" t="s">
        <v>354</v>
      </c>
      <c r="E137" s="3104" t="s">
        <v>1948</v>
      </c>
      <c r="F137" s="3070" t="s">
        <v>1945</v>
      </c>
      <c r="G137" s="3072" t="s">
        <v>158</v>
      </c>
      <c r="H137" s="186"/>
      <c r="I137" s="187"/>
      <c r="L137" s="186"/>
    </row>
    <row r="138" spans="1:12" ht="12" thickBot="1" x14ac:dyDescent="0.25">
      <c r="A138" s="3075"/>
      <c r="B138" s="3101"/>
      <c r="C138" s="3103"/>
      <c r="D138" s="3079"/>
      <c r="E138" s="3105"/>
      <c r="F138" s="3071"/>
      <c r="G138" s="3073"/>
      <c r="H138" s="186"/>
      <c r="I138" s="187"/>
      <c r="L138" s="186"/>
    </row>
    <row r="139" spans="1:12" ht="12.75" customHeight="1" thickBot="1" x14ac:dyDescent="0.25">
      <c r="A139" s="2483" t="s">
        <v>236</v>
      </c>
      <c r="B139" s="547" t="s">
        <v>6</v>
      </c>
      <c r="C139" s="548" t="s">
        <v>6</v>
      </c>
      <c r="D139" s="549"/>
      <c r="E139" s="2493" t="s">
        <v>236</v>
      </c>
      <c r="F139" s="550" t="s">
        <v>236</v>
      </c>
      <c r="G139" s="2494" t="s">
        <v>6</v>
      </c>
      <c r="H139" s="186"/>
      <c r="I139" s="187"/>
      <c r="L139" s="186"/>
    </row>
    <row r="140" spans="1:12" ht="22.5" x14ac:dyDescent="0.2">
      <c r="A140" s="2280">
        <v>205</v>
      </c>
      <c r="B140" s="2489" t="s">
        <v>2</v>
      </c>
      <c r="C140" s="559" t="s">
        <v>1764</v>
      </c>
      <c r="D140" s="2491" t="s">
        <v>1765</v>
      </c>
      <c r="E140" s="2285">
        <v>205</v>
      </c>
      <c r="F140" s="560">
        <v>205</v>
      </c>
      <c r="G140" s="2279"/>
      <c r="H140" s="186"/>
      <c r="I140" s="187"/>
      <c r="L140" s="186"/>
    </row>
    <row r="141" spans="1:12" ht="22.5" x14ac:dyDescent="0.2">
      <c r="A141" s="531"/>
      <c r="B141" s="542" t="s">
        <v>2</v>
      </c>
      <c r="C141" s="543" t="s">
        <v>1764</v>
      </c>
      <c r="D141" s="2487" t="s">
        <v>1766</v>
      </c>
      <c r="E141" s="532"/>
      <c r="F141" s="528"/>
      <c r="G141" s="581"/>
      <c r="H141" s="186"/>
      <c r="I141" s="187"/>
      <c r="L141" s="186"/>
    </row>
    <row r="142" spans="1:12" ht="22.5" x14ac:dyDescent="0.2">
      <c r="A142" s="2476">
        <v>281.25</v>
      </c>
      <c r="B142" s="2488" t="s">
        <v>2</v>
      </c>
      <c r="C142" s="2477" t="s">
        <v>1767</v>
      </c>
      <c r="D142" s="2486" t="s">
        <v>1768</v>
      </c>
      <c r="E142" s="2478">
        <v>1500</v>
      </c>
      <c r="F142" s="2479">
        <v>1500</v>
      </c>
      <c r="G142" s="2495"/>
      <c r="H142" s="186"/>
      <c r="I142" s="187"/>
      <c r="L142" s="186"/>
    </row>
    <row r="143" spans="1:12" ht="22.5" x14ac:dyDescent="0.2">
      <c r="A143" s="557"/>
      <c r="B143" s="2489" t="s">
        <v>2</v>
      </c>
      <c r="C143" s="559" t="s">
        <v>1767</v>
      </c>
      <c r="D143" s="2487" t="s">
        <v>1769</v>
      </c>
      <c r="E143" s="593"/>
      <c r="F143" s="560"/>
      <c r="G143" s="2279"/>
      <c r="H143" s="186"/>
      <c r="I143" s="187"/>
      <c r="L143" s="186"/>
    </row>
    <row r="144" spans="1:12" ht="22.5" x14ac:dyDescent="0.2">
      <c r="A144" s="2280">
        <v>472.5</v>
      </c>
      <c r="B144" s="2489" t="s">
        <v>2</v>
      </c>
      <c r="C144" s="559" t="s">
        <v>1770</v>
      </c>
      <c r="D144" s="2491" t="s">
        <v>1771</v>
      </c>
      <c r="E144" s="2285"/>
      <c r="F144" s="560"/>
      <c r="G144" s="2279"/>
      <c r="H144" s="186"/>
      <c r="I144" s="187"/>
      <c r="L144" s="186"/>
    </row>
    <row r="145" spans="1:12" ht="22.5" x14ac:dyDescent="0.2">
      <c r="A145" s="531"/>
      <c r="B145" s="542" t="s">
        <v>2</v>
      </c>
      <c r="C145" s="543" t="s">
        <v>1770</v>
      </c>
      <c r="D145" s="2487" t="s">
        <v>1772</v>
      </c>
      <c r="E145" s="532"/>
      <c r="F145" s="528"/>
      <c r="G145" s="581"/>
      <c r="H145" s="186"/>
      <c r="I145" s="187"/>
      <c r="L145" s="186"/>
    </row>
    <row r="146" spans="1:12" ht="12.75" customHeight="1" x14ac:dyDescent="0.2">
      <c r="A146" s="2476">
        <v>6500</v>
      </c>
      <c r="B146" s="2488" t="s">
        <v>2</v>
      </c>
      <c r="C146" s="2477" t="s">
        <v>383</v>
      </c>
      <c r="D146" s="2486" t="s">
        <v>1773</v>
      </c>
      <c r="E146" s="2478">
        <v>6500</v>
      </c>
      <c r="F146" s="2479">
        <v>6500</v>
      </c>
      <c r="G146" s="2495"/>
      <c r="H146" s="186"/>
      <c r="I146" s="187"/>
      <c r="L146" s="186"/>
    </row>
    <row r="147" spans="1:12" ht="12.75" customHeight="1" x14ac:dyDescent="0.2">
      <c r="A147" s="531"/>
      <c r="B147" s="542" t="s">
        <v>2</v>
      </c>
      <c r="C147" s="543" t="s">
        <v>383</v>
      </c>
      <c r="D147" s="2487" t="s">
        <v>1774</v>
      </c>
      <c r="E147" s="532"/>
      <c r="F147" s="528"/>
      <c r="G147" s="581"/>
      <c r="H147" s="186"/>
      <c r="I147" s="187"/>
      <c r="L147" s="186"/>
    </row>
    <row r="148" spans="1:12" ht="22.5" x14ac:dyDescent="0.2">
      <c r="A148" s="536"/>
      <c r="B148" s="2482" t="s">
        <v>2</v>
      </c>
      <c r="C148" s="543" t="s">
        <v>2229</v>
      </c>
      <c r="D148" s="2486" t="s">
        <v>2055</v>
      </c>
      <c r="E148" s="518">
        <v>5000</v>
      </c>
      <c r="F148" s="519">
        <v>5000</v>
      </c>
      <c r="G148" s="2278"/>
      <c r="H148" s="186"/>
      <c r="I148" s="187"/>
      <c r="L148" s="186"/>
    </row>
    <row r="149" spans="1:12" ht="22.5" x14ac:dyDescent="0.2">
      <c r="A149" s="531"/>
      <c r="B149" s="542" t="s">
        <v>2</v>
      </c>
      <c r="C149" s="543" t="s">
        <v>2229</v>
      </c>
      <c r="D149" s="2487" t="s">
        <v>2057</v>
      </c>
      <c r="E149" s="532"/>
      <c r="F149" s="528"/>
      <c r="G149" s="581"/>
      <c r="H149" s="186"/>
      <c r="I149" s="187"/>
      <c r="L149" s="186"/>
    </row>
    <row r="150" spans="1:12" ht="22.5" customHeight="1" x14ac:dyDescent="0.2">
      <c r="A150" s="531"/>
      <c r="B150" s="542" t="s">
        <v>2</v>
      </c>
      <c r="C150" s="543" t="s">
        <v>2230</v>
      </c>
      <c r="D150" s="2491" t="s">
        <v>2056</v>
      </c>
      <c r="E150" s="527">
        <v>2000</v>
      </c>
      <c r="F150" s="528">
        <v>2000</v>
      </c>
      <c r="G150" s="581"/>
      <c r="H150" s="186"/>
      <c r="I150" s="187"/>
      <c r="L150" s="186"/>
    </row>
    <row r="151" spans="1:12" ht="22.5" customHeight="1" thickBot="1" x14ac:dyDescent="0.25">
      <c r="A151" s="561"/>
      <c r="B151" s="2492" t="s">
        <v>2</v>
      </c>
      <c r="C151" s="562" t="s">
        <v>2230</v>
      </c>
      <c r="D151" s="2642" t="s">
        <v>2058</v>
      </c>
      <c r="E151" s="596"/>
      <c r="F151" s="563"/>
      <c r="G151" s="2496"/>
      <c r="H151" s="186"/>
      <c r="I151" s="187"/>
      <c r="L151" s="186"/>
    </row>
    <row r="152" spans="1:12" x14ac:dyDescent="0.2">
      <c r="A152" s="534"/>
      <c r="B152" s="544"/>
      <c r="C152" s="545"/>
      <c r="D152" s="2288"/>
      <c r="E152" s="534"/>
      <c r="F152" s="522"/>
      <c r="G152" s="193"/>
      <c r="H152" s="186"/>
      <c r="I152" s="187"/>
      <c r="L152" s="186"/>
    </row>
    <row r="153" spans="1:12" x14ac:dyDescent="0.2">
      <c r="A153" s="534"/>
      <c r="B153" s="544"/>
      <c r="C153" s="545"/>
      <c r="D153" s="2288"/>
      <c r="E153" s="534"/>
      <c r="F153" s="522"/>
      <c r="G153" s="193"/>
      <c r="H153" s="186"/>
      <c r="I153" s="187"/>
      <c r="L153" s="186"/>
    </row>
    <row r="154" spans="1:12" ht="15.75" x14ac:dyDescent="0.2">
      <c r="B154" s="564" t="s">
        <v>368</v>
      </c>
      <c r="C154" s="564"/>
      <c r="D154" s="564"/>
      <c r="E154" s="564"/>
      <c r="F154" s="564"/>
      <c r="G154" s="564"/>
      <c r="H154" s="565"/>
    </row>
    <row r="155" spans="1:12" ht="15" customHeight="1" thickBot="1" x14ac:dyDescent="0.25">
      <c r="B155" s="566"/>
      <c r="C155" s="566"/>
      <c r="D155" s="566"/>
      <c r="E155" s="567"/>
      <c r="F155" s="567"/>
      <c r="G155" s="363" t="s">
        <v>106</v>
      </c>
      <c r="H155" s="186"/>
      <c r="I155" s="187"/>
      <c r="L155" s="186"/>
    </row>
    <row r="156" spans="1:12" ht="11.25" customHeight="1" x14ac:dyDescent="0.2">
      <c r="A156" s="3074" t="s">
        <v>1943</v>
      </c>
      <c r="B156" s="3094" t="s">
        <v>294</v>
      </c>
      <c r="C156" s="3086" t="s">
        <v>369</v>
      </c>
      <c r="D156" s="3068" t="s">
        <v>295</v>
      </c>
      <c r="E156" s="3080" t="s">
        <v>1948</v>
      </c>
      <c r="F156" s="3070" t="s">
        <v>1945</v>
      </c>
      <c r="G156" s="3092" t="s">
        <v>158</v>
      </c>
      <c r="H156" s="186"/>
      <c r="I156" s="187"/>
      <c r="L156" s="186"/>
    </row>
    <row r="157" spans="1:12" ht="15.75" customHeight="1" thickBot="1" x14ac:dyDescent="0.25">
      <c r="A157" s="3075"/>
      <c r="B157" s="3106"/>
      <c r="C157" s="3087"/>
      <c r="D157" s="3088"/>
      <c r="E157" s="3081"/>
      <c r="F157" s="3071"/>
      <c r="G157" s="3093"/>
      <c r="H157" s="186"/>
      <c r="I157" s="187"/>
      <c r="L157" s="186"/>
    </row>
    <row r="158" spans="1:12" s="570" customFormat="1" ht="14.25" customHeight="1" thickBot="1" x14ac:dyDescent="0.3">
      <c r="A158" s="568">
        <f>A159</f>
        <v>32220</v>
      </c>
      <c r="B158" s="569" t="s">
        <v>1</v>
      </c>
      <c r="C158" s="367" t="s">
        <v>159</v>
      </c>
      <c r="D158" s="368" t="s">
        <v>297</v>
      </c>
      <c r="E158" s="568">
        <f>E159</f>
        <v>32650</v>
      </c>
      <c r="F158" s="568">
        <f>F159</f>
        <v>32650</v>
      </c>
      <c r="G158" s="206" t="s">
        <v>6</v>
      </c>
      <c r="I158" s="571"/>
      <c r="J158" s="571"/>
      <c r="K158" s="571"/>
    </row>
    <row r="159" spans="1:12" ht="22.5" x14ac:dyDescent="0.2">
      <c r="A159" s="572">
        <f>SUM(A160:A165)</f>
        <v>32220</v>
      </c>
      <c r="B159" s="573" t="s">
        <v>2</v>
      </c>
      <c r="C159" s="574" t="s">
        <v>6</v>
      </c>
      <c r="D159" s="575" t="s">
        <v>370</v>
      </c>
      <c r="E159" s="576">
        <f>SUM(E160:E165)</f>
        <v>32650</v>
      </c>
      <c r="F159" s="577">
        <f>SUM(F160:F165)</f>
        <v>32650</v>
      </c>
      <c r="G159" s="578"/>
      <c r="H159" s="186"/>
      <c r="I159" s="187"/>
      <c r="L159" s="186"/>
    </row>
    <row r="160" spans="1:12" ht="12.75" customHeight="1" x14ac:dyDescent="0.2">
      <c r="A160" s="384">
        <v>25200</v>
      </c>
      <c r="B160" s="378" t="s">
        <v>2</v>
      </c>
      <c r="C160" s="46" t="s">
        <v>371</v>
      </c>
      <c r="D160" s="579" t="s">
        <v>372</v>
      </c>
      <c r="E160" s="385">
        <v>25200</v>
      </c>
      <c r="F160" s="580">
        <v>25200</v>
      </c>
      <c r="G160" s="581"/>
      <c r="H160" s="186"/>
      <c r="I160" s="187"/>
      <c r="L160" s="186"/>
    </row>
    <row r="161" spans="1:14" ht="12.75" customHeight="1" x14ac:dyDescent="0.2">
      <c r="A161" s="384">
        <v>2700</v>
      </c>
      <c r="B161" s="378" t="s">
        <v>2</v>
      </c>
      <c r="C161" s="46" t="s">
        <v>373</v>
      </c>
      <c r="D161" s="579" t="s">
        <v>374</v>
      </c>
      <c r="E161" s="385">
        <v>2700</v>
      </c>
      <c r="F161" s="580">
        <v>2700</v>
      </c>
      <c r="G161" s="581"/>
      <c r="H161" s="252"/>
      <c r="I161" s="253"/>
      <c r="J161" s="253"/>
      <c r="K161" s="253"/>
      <c r="L161" s="252"/>
      <c r="M161" s="252"/>
      <c r="N161" s="252"/>
    </row>
    <row r="162" spans="1:14" s="252" customFormat="1" ht="22.5" x14ac:dyDescent="0.2">
      <c r="A162" s="582">
        <v>1400</v>
      </c>
      <c r="B162" s="497" t="s">
        <v>2</v>
      </c>
      <c r="C162" s="583" t="s">
        <v>375</v>
      </c>
      <c r="D162" s="579" t="s">
        <v>376</v>
      </c>
      <c r="E162" s="446">
        <v>1400</v>
      </c>
      <c r="F162" s="2273">
        <v>1400</v>
      </c>
      <c r="G162" s="584"/>
      <c r="H162" s="186"/>
      <c r="I162" s="187"/>
      <c r="J162" s="187"/>
      <c r="K162" s="187"/>
      <c r="L162" s="186"/>
      <c r="M162" s="186"/>
      <c r="N162" s="186"/>
    </row>
    <row r="163" spans="1:14" ht="12.75" customHeight="1" x14ac:dyDescent="0.2">
      <c r="A163" s="417">
        <v>600</v>
      </c>
      <c r="B163" s="388" t="s">
        <v>2</v>
      </c>
      <c r="C163" s="585" t="s">
        <v>377</v>
      </c>
      <c r="D163" s="579" t="s">
        <v>378</v>
      </c>
      <c r="E163" s="293">
        <v>600</v>
      </c>
      <c r="F163" s="2643">
        <v>600</v>
      </c>
      <c r="G163" s="586"/>
      <c r="H163" s="186"/>
      <c r="I163" s="187"/>
      <c r="L163" s="186"/>
    </row>
    <row r="164" spans="1:14" ht="12.75" customHeight="1" x14ac:dyDescent="0.2">
      <c r="A164" s="931">
        <v>2000</v>
      </c>
      <c r="B164" s="388" t="s">
        <v>2</v>
      </c>
      <c r="C164" s="585" t="s">
        <v>379</v>
      </c>
      <c r="D164" s="762" t="s">
        <v>380</v>
      </c>
      <c r="E164" s="792">
        <v>2000</v>
      </c>
      <c r="F164" s="2643">
        <v>2000</v>
      </c>
      <c r="G164" s="586"/>
    </row>
    <row r="165" spans="1:14" ht="23.25" thickBot="1" x14ac:dyDescent="0.25">
      <c r="A165" s="962">
        <v>320</v>
      </c>
      <c r="B165" s="394" t="s">
        <v>2</v>
      </c>
      <c r="C165" s="2270" t="s">
        <v>1753</v>
      </c>
      <c r="D165" s="1511" t="s">
        <v>1754</v>
      </c>
      <c r="E165" s="1678">
        <v>750</v>
      </c>
      <c r="F165" s="2644">
        <v>750</v>
      </c>
      <c r="G165" s="2271"/>
    </row>
    <row r="166" spans="1:14" ht="12" customHeight="1" x14ac:dyDescent="0.2">
      <c r="C166" s="188"/>
      <c r="E166" s="275"/>
      <c r="F166" s="275"/>
    </row>
    <row r="167" spans="1:14" ht="12" customHeight="1" x14ac:dyDescent="0.2">
      <c r="C167" s="188"/>
      <c r="E167" s="275"/>
      <c r="F167" s="275"/>
    </row>
    <row r="168" spans="1:14" ht="11.45" customHeight="1" x14ac:dyDescent="0.2">
      <c r="C168" s="188"/>
      <c r="E168" s="275"/>
      <c r="F168" s="275"/>
    </row>
    <row r="169" spans="1:14" x14ac:dyDescent="0.2">
      <c r="A169" s="3089"/>
      <c r="B169" s="3089"/>
      <c r="C169" s="3089"/>
    </row>
    <row r="170" spans="1:14" ht="12.75" x14ac:dyDescent="0.2">
      <c r="A170" s="409"/>
      <c r="B170" s="409"/>
      <c r="C170" s="409"/>
      <c r="F170" s="411"/>
    </row>
    <row r="171" spans="1:14" x14ac:dyDescent="0.2">
      <c r="A171" s="3089"/>
      <c r="B171" s="3089"/>
      <c r="C171" s="3089"/>
    </row>
    <row r="172" spans="1:14" ht="12.75" x14ac:dyDescent="0.2">
      <c r="A172" s="409"/>
      <c r="B172" s="409"/>
      <c r="C172" s="409"/>
      <c r="F172" s="411"/>
    </row>
    <row r="173" spans="1:14" x14ac:dyDescent="0.2">
      <c r="A173" s="3089"/>
      <c r="B173" s="3089"/>
      <c r="C173" s="3089"/>
    </row>
    <row r="174" spans="1:14" ht="12.75" x14ac:dyDescent="0.2">
      <c r="A174" s="411"/>
      <c r="B174" s="411"/>
      <c r="C174" s="411"/>
      <c r="D174" s="411"/>
      <c r="E174" s="411"/>
      <c r="F174" s="411"/>
    </row>
  </sheetData>
  <mergeCells count="51">
    <mergeCell ref="A173:C173"/>
    <mergeCell ref="A156:A157"/>
    <mergeCell ref="B156:B157"/>
    <mergeCell ref="C156:C157"/>
    <mergeCell ref="D156:D157"/>
    <mergeCell ref="A137:A138"/>
    <mergeCell ref="B137:B138"/>
    <mergeCell ref="G156:G157"/>
    <mergeCell ref="A169:C169"/>
    <mergeCell ref="A171:C171"/>
    <mergeCell ref="E156:E157"/>
    <mergeCell ref="F156:F157"/>
    <mergeCell ref="C137:C138"/>
    <mergeCell ref="D137:D138"/>
    <mergeCell ref="E137:E138"/>
    <mergeCell ref="F137:F138"/>
    <mergeCell ref="G137:G138"/>
    <mergeCell ref="G94:G95"/>
    <mergeCell ref="A94:A95"/>
    <mergeCell ref="B94:B95"/>
    <mergeCell ref="C94:C95"/>
    <mergeCell ref="D94:D95"/>
    <mergeCell ref="E94:E95"/>
    <mergeCell ref="F94:F95"/>
    <mergeCell ref="G18:G19"/>
    <mergeCell ref="A53:A54"/>
    <mergeCell ref="B53:B54"/>
    <mergeCell ref="C53:C54"/>
    <mergeCell ref="D53:D54"/>
    <mergeCell ref="E53:E54"/>
    <mergeCell ref="F53:F54"/>
    <mergeCell ref="G53:G54"/>
    <mergeCell ref="A18:A19"/>
    <mergeCell ref="B18:B19"/>
    <mergeCell ref="C18:C19"/>
    <mergeCell ref="D18:D19"/>
    <mergeCell ref="E18:E19"/>
    <mergeCell ref="F18:F19"/>
    <mergeCell ref="A1:G1"/>
    <mergeCell ref="A3:G3"/>
    <mergeCell ref="C5:E5"/>
    <mergeCell ref="C7:C8"/>
    <mergeCell ref="D7:D8"/>
    <mergeCell ref="E7:E8"/>
    <mergeCell ref="F75:F76"/>
    <mergeCell ref="G75:G76"/>
    <mergeCell ref="A75:A76"/>
    <mergeCell ref="B75:B76"/>
    <mergeCell ref="C75:C76"/>
    <mergeCell ref="D75:D76"/>
    <mergeCell ref="E75:E76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85" fitToHeight="0" orientation="portrait" r:id="rId1"/>
  <headerFooter alignWithMargins="0"/>
  <rowBreaks count="1" manualBreakCount="1">
    <brk id="71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</sheetPr>
  <dimension ref="A1:M84"/>
  <sheetViews>
    <sheetView zoomScaleNormal="100" zoomScaleSheetLayoutView="75" workbookViewId="0">
      <selection activeCell="A4" sqref="A4"/>
    </sheetView>
  </sheetViews>
  <sheetFormatPr defaultRowHeight="11.25" x14ac:dyDescent="0.2"/>
  <cols>
    <col min="1" max="1" width="9.140625" style="186"/>
    <col min="2" max="2" width="3.5703125" style="188" customWidth="1"/>
    <col min="3" max="3" width="11.7109375" style="186" customWidth="1"/>
    <col min="4" max="4" width="45.140625" style="186" customWidth="1"/>
    <col min="5" max="6" width="10.140625" style="186" customWidth="1"/>
    <col min="7" max="7" width="17.85546875" style="186" customWidth="1"/>
    <col min="8" max="8" width="17.5703125" style="188" customWidth="1"/>
    <col min="9" max="9" width="10.140625" style="186" bestFit="1" customWidth="1"/>
    <col min="10" max="257" width="9.140625" style="186"/>
    <col min="258" max="258" width="3.5703125" style="186" customWidth="1"/>
    <col min="259" max="259" width="11.7109375" style="186" customWidth="1"/>
    <col min="260" max="260" width="45.140625" style="186" customWidth="1"/>
    <col min="261" max="262" width="10.140625" style="186" customWidth="1"/>
    <col min="263" max="263" width="17.85546875" style="186" customWidth="1"/>
    <col min="264" max="264" width="17.5703125" style="186" customWidth="1"/>
    <col min="265" max="265" width="10.140625" style="186" bestFit="1" customWidth="1"/>
    <col min="266" max="513" width="9.140625" style="186"/>
    <col min="514" max="514" width="3.5703125" style="186" customWidth="1"/>
    <col min="515" max="515" width="11.7109375" style="186" customWidth="1"/>
    <col min="516" max="516" width="45.140625" style="186" customWidth="1"/>
    <col min="517" max="518" width="10.140625" style="186" customWidth="1"/>
    <col min="519" max="519" width="17.85546875" style="186" customWidth="1"/>
    <col min="520" max="520" width="17.5703125" style="186" customWidth="1"/>
    <col min="521" max="521" width="10.140625" style="186" bestFit="1" customWidth="1"/>
    <col min="522" max="769" width="9.140625" style="186"/>
    <col min="770" max="770" width="3.5703125" style="186" customWidth="1"/>
    <col min="771" max="771" width="11.7109375" style="186" customWidth="1"/>
    <col min="772" max="772" width="45.140625" style="186" customWidth="1"/>
    <col min="773" max="774" width="10.140625" style="186" customWidth="1"/>
    <col min="775" max="775" width="17.85546875" style="186" customWidth="1"/>
    <col min="776" max="776" width="17.5703125" style="186" customWidth="1"/>
    <col min="777" max="777" width="10.140625" style="186" bestFit="1" customWidth="1"/>
    <col min="778" max="1025" width="9.140625" style="186"/>
    <col min="1026" max="1026" width="3.5703125" style="186" customWidth="1"/>
    <col min="1027" max="1027" width="11.7109375" style="186" customWidth="1"/>
    <col min="1028" max="1028" width="45.140625" style="186" customWidth="1"/>
    <col min="1029" max="1030" width="10.140625" style="186" customWidth="1"/>
    <col min="1031" max="1031" width="17.85546875" style="186" customWidth="1"/>
    <col min="1032" max="1032" width="17.5703125" style="186" customWidth="1"/>
    <col min="1033" max="1033" width="10.140625" style="186" bestFit="1" customWidth="1"/>
    <col min="1034" max="1281" width="9.140625" style="186"/>
    <col min="1282" max="1282" width="3.5703125" style="186" customWidth="1"/>
    <col min="1283" max="1283" width="11.7109375" style="186" customWidth="1"/>
    <col min="1284" max="1284" width="45.140625" style="186" customWidth="1"/>
    <col min="1285" max="1286" width="10.140625" style="186" customWidth="1"/>
    <col min="1287" max="1287" width="17.85546875" style="186" customWidth="1"/>
    <col min="1288" max="1288" width="17.5703125" style="186" customWidth="1"/>
    <col min="1289" max="1289" width="10.140625" style="186" bestFit="1" customWidth="1"/>
    <col min="1290" max="1537" width="9.140625" style="186"/>
    <col min="1538" max="1538" width="3.5703125" style="186" customWidth="1"/>
    <col min="1539" max="1539" width="11.7109375" style="186" customWidth="1"/>
    <col min="1540" max="1540" width="45.140625" style="186" customWidth="1"/>
    <col min="1541" max="1542" width="10.140625" style="186" customWidth="1"/>
    <col min="1543" max="1543" width="17.85546875" style="186" customWidth="1"/>
    <col min="1544" max="1544" width="17.5703125" style="186" customWidth="1"/>
    <col min="1545" max="1545" width="10.140625" style="186" bestFit="1" customWidth="1"/>
    <col min="1546" max="1793" width="9.140625" style="186"/>
    <col min="1794" max="1794" width="3.5703125" style="186" customWidth="1"/>
    <col min="1795" max="1795" width="11.7109375" style="186" customWidth="1"/>
    <col min="1796" max="1796" width="45.140625" style="186" customWidth="1"/>
    <col min="1797" max="1798" width="10.140625" style="186" customWidth="1"/>
    <col min="1799" max="1799" width="17.85546875" style="186" customWidth="1"/>
    <col min="1800" max="1800" width="17.5703125" style="186" customWidth="1"/>
    <col min="1801" max="1801" width="10.140625" style="186" bestFit="1" customWidth="1"/>
    <col min="1802" max="2049" width="9.140625" style="186"/>
    <col min="2050" max="2050" width="3.5703125" style="186" customWidth="1"/>
    <col min="2051" max="2051" width="11.7109375" style="186" customWidth="1"/>
    <col min="2052" max="2052" width="45.140625" style="186" customWidth="1"/>
    <col min="2053" max="2054" width="10.140625" style="186" customWidth="1"/>
    <col min="2055" max="2055" width="17.85546875" style="186" customWidth="1"/>
    <col min="2056" max="2056" width="17.5703125" style="186" customWidth="1"/>
    <col min="2057" max="2057" width="10.140625" style="186" bestFit="1" customWidth="1"/>
    <col min="2058" max="2305" width="9.140625" style="186"/>
    <col min="2306" max="2306" width="3.5703125" style="186" customWidth="1"/>
    <col min="2307" max="2307" width="11.7109375" style="186" customWidth="1"/>
    <col min="2308" max="2308" width="45.140625" style="186" customWidth="1"/>
    <col min="2309" max="2310" width="10.140625" style="186" customWidth="1"/>
    <col min="2311" max="2311" width="17.85546875" style="186" customWidth="1"/>
    <col min="2312" max="2312" width="17.5703125" style="186" customWidth="1"/>
    <col min="2313" max="2313" width="10.140625" style="186" bestFit="1" customWidth="1"/>
    <col min="2314" max="2561" width="9.140625" style="186"/>
    <col min="2562" max="2562" width="3.5703125" style="186" customWidth="1"/>
    <col min="2563" max="2563" width="11.7109375" style="186" customWidth="1"/>
    <col min="2564" max="2564" width="45.140625" style="186" customWidth="1"/>
    <col min="2565" max="2566" width="10.140625" style="186" customWidth="1"/>
    <col min="2567" max="2567" width="17.85546875" style="186" customWidth="1"/>
    <col min="2568" max="2568" width="17.5703125" style="186" customWidth="1"/>
    <col min="2569" max="2569" width="10.140625" style="186" bestFit="1" customWidth="1"/>
    <col min="2570" max="2817" width="9.140625" style="186"/>
    <col min="2818" max="2818" width="3.5703125" style="186" customWidth="1"/>
    <col min="2819" max="2819" width="11.7109375" style="186" customWidth="1"/>
    <col min="2820" max="2820" width="45.140625" style="186" customWidth="1"/>
    <col min="2821" max="2822" width="10.140625" style="186" customWidth="1"/>
    <col min="2823" max="2823" width="17.85546875" style="186" customWidth="1"/>
    <col min="2824" max="2824" width="17.5703125" style="186" customWidth="1"/>
    <col min="2825" max="2825" width="10.140625" style="186" bestFit="1" customWidth="1"/>
    <col min="2826" max="3073" width="9.140625" style="186"/>
    <col min="3074" max="3074" width="3.5703125" style="186" customWidth="1"/>
    <col min="3075" max="3075" width="11.7109375" style="186" customWidth="1"/>
    <col min="3076" max="3076" width="45.140625" style="186" customWidth="1"/>
    <col min="3077" max="3078" width="10.140625" style="186" customWidth="1"/>
    <col min="3079" max="3079" width="17.85546875" style="186" customWidth="1"/>
    <col min="3080" max="3080" width="17.5703125" style="186" customWidth="1"/>
    <col min="3081" max="3081" width="10.140625" style="186" bestFit="1" customWidth="1"/>
    <col min="3082" max="3329" width="9.140625" style="186"/>
    <col min="3330" max="3330" width="3.5703125" style="186" customWidth="1"/>
    <col min="3331" max="3331" width="11.7109375" style="186" customWidth="1"/>
    <col min="3332" max="3332" width="45.140625" style="186" customWidth="1"/>
    <col min="3333" max="3334" width="10.140625" style="186" customWidth="1"/>
    <col min="3335" max="3335" width="17.85546875" style="186" customWidth="1"/>
    <col min="3336" max="3336" width="17.5703125" style="186" customWidth="1"/>
    <col min="3337" max="3337" width="10.140625" style="186" bestFit="1" customWidth="1"/>
    <col min="3338" max="3585" width="9.140625" style="186"/>
    <col min="3586" max="3586" width="3.5703125" style="186" customWidth="1"/>
    <col min="3587" max="3587" width="11.7109375" style="186" customWidth="1"/>
    <col min="3588" max="3588" width="45.140625" style="186" customWidth="1"/>
    <col min="3589" max="3590" width="10.140625" style="186" customWidth="1"/>
    <col min="3591" max="3591" width="17.85546875" style="186" customWidth="1"/>
    <col min="3592" max="3592" width="17.5703125" style="186" customWidth="1"/>
    <col min="3593" max="3593" width="10.140625" style="186" bestFit="1" customWidth="1"/>
    <col min="3594" max="3841" width="9.140625" style="186"/>
    <col min="3842" max="3842" width="3.5703125" style="186" customWidth="1"/>
    <col min="3843" max="3843" width="11.7109375" style="186" customWidth="1"/>
    <col min="3844" max="3844" width="45.140625" style="186" customWidth="1"/>
    <col min="3845" max="3846" width="10.140625" style="186" customWidth="1"/>
    <col min="3847" max="3847" width="17.85546875" style="186" customWidth="1"/>
    <col min="3848" max="3848" width="17.5703125" style="186" customWidth="1"/>
    <col min="3849" max="3849" width="10.140625" style="186" bestFit="1" customWidth="1"/>
    <col min="3850" max="4097" width="9.140625" style="186"/>
    <col min="4098" max="4098" width="3.5703125" style="186" customWidth="1"/>
    <col min="4099" max="4099" width="11.7109375" style="186" customWidth="1"/>
    <col min="4100" max="4100" width="45.140625" style="186" customWidth="1"/>
    <col min="4101" max="4102" width="10.140625" style="186" customWidth="1"/>
    <col min="4103" max="4103" width="17.85546875" style="186" customWidth="1"/>
    <col min="4104" max="4104" width="17.5703125" style="186" customWidth="1"/>
    <col min="4105" max="4105" width="10.140625" style="186" bestFit="1" customWidth="1"/>
    <col min="4106" max="4353" width="9.140625" style="186"/>
    <col min="4354" max="4354" width="3.5703125" style="186" customWidth="1"/>
    <col min="4355" max="4355" width="11.7109375" style="186" customWidth="1"/>
    <col min="4356" max="4356" width="45.140625" style="186" customWidth="1"/>
    <col min="4357" max="4358" width="10.140625" style="186" customWidth="1"/>
    <col min="4359" max="4359" width="17.85546875" style="186" customWidth="1"/>
    <col min="4360" max="4360" width="17.5703125" style="186" customWidth="1"/>
    <col min="4361" max="4361" width="10.140625" style="186" bestFit="1" customWidth="1"/>
    <col min="4362" max="4609" width="9.140625" style="186"/>
    <col min="4610" max="4610" width="3.5703125" style="186" customWidth="1"/>
    <col min="4611" max="4611" width="11.7109375" style="186" customWidth="1"/>
    <col min="4612" max="4612" width="45.140625" style="186" customWidth="1"/>
    <col min="4613" max="4614" width="10.140625" style="186" customWidth="1"/>
    <col min="4615" max="4615" width="17.85546875" style="186" customWidth="1"/>
    <col min="4616" max="4616" width="17.5703125" style="186" customWidth="1"/>
    <col min="4617" max="4617" width="10.140625" style="186" bestFit="1" customWidth="1"/>
    <col min="4618" max="4865" width="9.140625" style="186"/>
    <col min="4866" max="4866" width="3.5703125" style="186" customWidth="1"/>
    <col min="4867" max="4867" width="11.7109375" style="186" customWidth="1"/>
    <col min="4868" max="4868" width="45.140625" style="186" customWidth="1"/>
    <col min="4869" max="4870" width="10.140625" style="186" customWidth="1"/>
    <col min="4871" max="4871" width="17.85546875" style="186" customWidth="1"/>
    <col min="4872" max="4872" width="17.5703125" style="186" customWidth="1"/>
    <col min="4873" max="4873" width="10.140625" style="186" bestFit="1" customWidth="1"/>
    <col min="4874" max="5121" width="9.140625" style="186"/>
    <col min="5122" max="5122" width="3.5703125" style="186" customWidth="1"/>
    <col min="5123" max="5123" width="11.7109375" style="186" customWidth="1"/>
    <col min="5124" max="5124" width="45.140625" style="186" customWidth="1"/>
    <col min="5125" max="5126" width="10.140625" style="186" customWidth="1"/>
    <col min="5127" max="5127" width="17.85546875" style="186" customWidth="1"/>
    <col min="5128" max="5128" width="17.5703125" style="186" customWidth="1"/>
    <col min="5129" max="5129" width="10.140625" style="186" bestFit="1" customWidth="1"/>
    <col min="5130" max="5377" width="9.140625" style="186"/>
    <col min="5378" max="5378" width="3.5703125" style="186" customWidth="1"/>
    <col min="5379" max="5379" width="11.7109375" style="186" customWidth="1"/>
    <col min="5380" max="5380" width="45.140625" style="186" customWidth="1"/>
    <col min="5381" max="5382" width="10.140625" style="186" customWidth="1"/>
    <col min="5383" max="5383" width="17.85546875" style="186" customWidth="1"/>
    <col min="5384" max="5384" width="17.5703125" style="186" customWidth="1"/>
    <col min="5385" max="5385" width="10.140625" style="186" bestFit="1" customWidth="1"/>
    <col min="5386" max="5633" width="9.140625" style="186"/>
    <col min="5634" max="5634" width="3.5703125" style="186" customWidth="1"/>
    <col min="5635" max="5635" width="11.7109375" style="186" customWidth="1"/>
    <col min="5636" max="5636" width="45.140625" style="186" customWidth="1"/>
    <col min="5637" max="5638" width="10.140625" style="186" customWidth="1"/>
    <col min="5639" max="5639" width="17.85546875" style="186" customWidth="1"/>
    <col min="5640" max="5640" width="17.5703125" style="186" customWidth="1"/>
    <col min="5641" max="5641" width="10.140625" style="186" bestFit="1" customWidth="1"/>
    <col min="5642" max="5889" width="9.140625" style="186"/>
    <col min="5890" max="5890" width="3.5703125" style="186" customWidth="1"/>
    <col min="5891" max="5891" width="11.7109375" style="186" customWidth="1"/>
    <col min="5892" max="5892" width="45.140625" style="186" customWidth="1"/>
    <col min="5893" max="5894" width="10.140625" style="186" customWidth="1"/>
    <col min="5895" max="5895" width="17.85546875" style="186" customWidth="1"/>
    <col min="5896" max="5896" width="17.5703125" style="186" customWidth="1"/>
    <col min="5897" max="5897" width="10.140625" style="186" bestFit="1" customWidth="1"/>
    <col min="5898" max="6145" width="9.140625" style="186"/>
    <col min="6146" max="6146" width="3.5703125" style="186" customWidth="1"/>
    <col min="6147" max="6147" width="11.7109375" style="186" customWidth="1"/>
    <col min="6148" max="6148" width="45.140625" style="186" customWidth="1"/>
    <col min="6149" max="6150" width="10.140625" style="186" customWidth="1"/>
    <col min="6151" max="6151" width="17.85546875" style="186" customWidth="1"/>
    <col min="6152" max="6152" width="17.5703125" style="186" customWidth="1"/>
    <col min="6153" max="6153" width="10.140625" style="186" bestFit="1" customWidth="1"/>
    <col min="6154" max="6401" width="9.140625" style="186"/>
    <col min="6402" max="6402" width="3.5703125" style="186" customWidth="1"/>
    <col min="6403" max="6403" width="11.7109375" style="186" customWidth="1"/>
    <col min="6404" max="6404" width="45.140625" style="186" customWidth="1"/>
    <col min="6405" max="6406" width="10.140625" style="186" customWidth="1"/>
    <col min="6407" max="6407" width="17.85546875" style="186" customWidth="1"/>
    <col min="6408" max="6408" width="17.5703125" style="186" customWidth="1"/>
    <col min="6409" max="6409" width="10.140625" style="186" bestFit="1" customWidth="1"/>
    <col min="6410" max="6657" width="9.140625" style="186"/>
    <col min="6658" max="6658" width="3.5703125" style="186" customWidth="1"/>
    <col min="6659" max="6659" width="11.7109375" style="186" customWidth="1"/>
    <col min="6660" max="6660" width="45.140625" style="186" customWidth="1"/>
    <col min="6661" max="6662" width="10.140625" style="186" customWidth="1"/>
    <col min="6663" max="6663" width="17.85546875" style="186" customWidth="1"/>
    <col min="6664" max="6664" width="17.5703125" style="186" customWidth="1"/>
    <col min="6665" max="6665" width="10.140625" style="186" bestFit="1" customWidth="1"/>
    <col min="6666" max="6913" width="9.140625" style="186"/>
    <col min="6914" max="6914" width="3.5703125" style="186" customWidth="1"/>
    <col min="6915" max="6915" width="11.7109375" style="186" customWidth="1"/>
    <col min="6916" max="6916" width="45.140625" style="186" customWidth="1"/>
    <col min="6917" max="6918" width="10.140625" style="186" customWidth="1"/>
    <col min="6919" max="6919" width="17.85546875" style="186" customWidth="1"/>
    <col min="6920" max="6920" width="17.5703125" style="186" customWidth="1"/>
    <col min="6921" max="6921" width="10.140625" style="186" bestFit="1" customWidth="1"/>
    <col min="6922" max="7169" width="9.140625" style="186"/>
    <col min="7170" max="7170" width="3.5703125" style="186" customWidth="1"/>
    <col min="7171" max="7171" width="11.7109375" style="186" customWidth="1"/>
    <col min="7172" max="7172" width="45.140625" style="186" customWidth="1"/>
    <col min="7173" max="7174" width="10.140625" style="186" customWidth="1"/>
    <col min="7175" max="7175" width="17.85546875" style="186" customWidth="1"/>
    <col min="7176" max="7176" width="17.5703125" style="186" customWidth="1"/>
    <col min="7177" max="7177" width="10.140625" style="186" bestFit="1" customWidth="1"/>
    <col min="7178" max="7425" width="9.140625" style="186"/>
    <col min="7426" max="7426" width="3.5703125" style="186" customWidth="1"/>
    <col min="7427" max="7427" width="11.7109375" style="186" customWidth="1"/>
    <col min="7428" max="7428" width="45.140625" style="186" customWidth="1"/>
    <col min="7429" max="7430" width="10.140625" style="186" customWidth="1"/>
    <col min="7431" max="7431" width="17.85546875" style="186" customWidth="1"/>
    <col min="7432" max="7432" width="17.5703125" style="186" customWidth="1"/>
    <col min="7433" max="7433" width="10.140625" style="186" bestFit="1" customWidth="1"/>
    <col min="7434" max="7681" width="9.140625" style="186"/>
    <col min="7682" max="7682" width="3.5703125" style="186" customWidth="1"/>
    <col min="7683" max="7683" width="11.7109375" style="186" customWidth="1"/>
    <col min="7684" max="7684" width="45.140625" style="186" customWidth="1"/>
    <col min="7685" max="7686" width="10.140625" style="186" customWidth="1"/>
    <col min="7687" max="7687" width="17.85546875" style="186" customWidth="1"/>
    <col min="7688" max="7688" width="17.5703125" style="186" customWidth="1"/>
    <col min="7689" max="7689" width="10.140625" style="186" bestFit="1" customWidth="1"/>
    <col min="7690" max="7937" width="9.140625" style="186"/>
    <col min="7938" max="7938" width="3.5703125" style="186" customWidth="1"/>
    <col min="7939" max="7939" width="11.7109375" style="186" customWidth="1"/>
    <col min="7940" max="7940" width="45.140625" style="186" customWidth="1"/>
    <col min="7941" max="7942" width="10.140625" style="186" customWidth="1"/>
    <col min="7943" max="7943" width="17.85546875" style="186" customWidth="1"/>
    <col min="7944" max="7944" width="17.5703125" style="186" customWidth="1"/>
    <col min="7945" max="7945" width="10.140625" style="186" bestFit="1" customWidth="1"/>
    <col min="7946" max="8193" width="9.140625" style="186"/>
    <col min="8194" max="8194" width="3.5703125" style="186" customWidth="1"/>
    <col min="8195" max="8195" width="11.7109375" style="186" customWidth="1"/>
    <col min="8196" max="8196" width="45.140625" style="186" customWidth="1"/>
    <col min="8197" max="8198" width="10.140625" style="186" customWidth="1"/>
    <col min="8199" max="8199" width="17.85546875" style="186" customWidth="1"/>
    <col min="8200" max="8200" width="17.5703125" style="186" customWidth="1"/>
    <col min="8201" max="8201" width="10.140625" style="186" bestFit="1" customWidth="1"/>
    <col min="8202" max="8449" width="9.140625" style="186"/>
    <col min="8450" max="8450" width="3.5703125" style="186" customWidth="1"/>
    <col min="8451" max="8451" width="11.7109375" style="186" customWidth="1"/>
    <col min="8452" max="8452" width="45.140625" style="186" customWidth="1"/>
    <col min="8453" max="8454" width="10.140625" style="186" customWidth="1"/>
    <col min="8455" max="8455" width="17.85546875" style="186" customWidth="1"/>
    <col min="8456" max="8456" width="17.5703125" style="186" customWidth="1"/>
    <col min="8457" max="8457" width="10.140625" style="186" bestFit="1" customWidth="1"/>
    <col min="8458" max="8705" width="9.140625" style="186"/>
    <col min="8706" max="8706" width="3.5703125" style="186" customWidth="1"/>
    <col min="8707" max="8707" width="11.7109375" style="186" customWidth="1"/>
    <col min="8708" max="8708" width="45.140625" style="186" customWidth="1"/>
    <col min="8709" max="8710" width="10.140625" style="186" customWidth="1"/>
    <col min="8711" max="8711" width="17.85546875" style="186" customWidth="1"/>
    <col min="8712" max="8712" width="17.5703125" style="186" customWidth="1"/>
    <col min="8713" max="8713" width="10.140625" style="186" bestFit="1" customWidth="1"/>
    <col min="8714" max="8961" width="9.140625" style="186"/>
    <col min="8962" max="8962" width="3.5703125" style="186" customWidth="1"/>
    <col min="8963" max="8963" width="11.7109375" style="186" customWidth="1"/>
    <col min="8964" max="8964" width="45.140625" style="186" customWidth="1"/>
    <col min="8965" max="8966" width="10.140625" style="186" customWidth="1"/>
    <col min="8967" max="8967" width="17.85546875" style="186" customWidth="1"/>
    <col min="8968" max="8968" width="17.5703125" style="186" customWidth="1"/>
    <col min="8969" max="8969" width="10.140625" style="186" bestFit="1" customWidth="1"/>
    <col min="8970" max="9217" width="9.140625" style="186"/>
    <col min="9218" max="9218" width="3.5703125" style="186" customWidth="1"/>
    <col min="9219" max="9219" width="11.7109375" style="186" customWidth="1"/>
    <col min="9220" max="9220" width="45.140625" style="186" customWidth="1"/>
    <col min="9221" max="9222" width="10.140625" style="186" customWidth="1"/>
    <col min="9223" max="9223" width="17.85546875" style="186" customWidth="1"/>
    <col min="9224" max="9224" width="17.5703125" style="186" customWidth="1"/>
    <col min="9225" max="9225" width="10.140625" style="186" bestFit="1" customWidth="1"/>
    <col min="9226" max="9473" width="9.140625" style="186"/>
    <col min="9474" max="9474" width="3.5703125" style="186" customWidth="1"/>
    <col min="9475" max="9475" width="11.7109375" style="186" customWidth="1"/>
    <col min="9476" max="9476" width="45.140625" style="186" customWidth="1"/>
    <col min="9477" max="9478" width="10.140625" style="186" customWidth="1"/>
    <col min="9479" max="9479" width="17.85546875" style="186" customWidth="1"/>
    <col min="9480" max="9480" width="17.5703125" style="186" customWidth="1"/>
    <col min="9481" max="9481" width="10.140625" style="186" bestFit="1" customWidth="1"/>
    <col min="9482" max="9729" width="9.140625" style="186"/>
    <col min="9730" max="9730" width="3.5703125" style="186" customWidth="1"/>
    <col min="9731" max="9731" width="11.7109375" style="186" customWidth="1"/>
    <col min="9732" max="9732" width="45.140625" style="186" customWidth="1"/>
    <col min="9733" max="9734" width="10.140625" style="186" customWidth="1"/>
    <col min="9735" max="9735" width="17.85546875" style="186" customWidth="1"/>
    <col min="9736" max="9736" width="17.5703125" style="186" customWidth="1"/>
    <col min="9737" max="9737" width="10.140625" style="186" bestFit="1" customWidth="1"/>
    <col min="9738" max="9985" width="9.140625" style="186"/>
    <col min="9986" max="9986" width="3.5703125" style="186" customWidth="1"/>
    <col min="9987" max="9987" width="11.7109375" style="186" customWidth="1"/>
    <col min="9988" max="9988" width="45.140625" style="186" customWidth="1"/>
    <col min="9989" max="9990" width="10.140625" style="186" customWidth="1"/>
    <col min="9991" max="9991" width="17.85546875" style="186" customWidth="1"/>
    <col min="9992" max="9992" width="17.5703125" style="186" customWidth="1"/>
    <col min="9993" max="9993" width="10.140625" style="186" bestFit="1" customWidth="1"/>
    <col min="9994" max="10241" width="9.140625" style="186"/>
    <col min="10242" max="10242" width="3.5703125" style="186" customWidth="1"/>
    <col min="10243" max="10243" width="11.7109375" style="186" customWidth="1"/>
    <col min="10244" max="10244" width="45.140625" style="186" customWidth="1"/>
    <col min="10245" max="10246" width="10.140625" style="186" customWidth="1"/>
    <col min="10247" max="10247" width="17.85546875" style="186" customWidth="1"/>
    <col min="10248" max="10248" width="17.5703125" style="186" customWidth="1"/>
    <col min="10249" max="10249" width="10.140625" style="186" bestFit="1" customWidth="1"/>
    <col min="10250" max="10497" width="9.140625" style="186"/>
    <col min="10498" max="10498" width="3.5703125" style="186" customWidth="1"/>
    <col min="10499" max="10499" width="11.7109375" style="186" customWidth="1"/>
    <col min="10500" max="10500" width="45.140625" style="186" customWidth="1"/>
    <col min="10501" max="10502" width="10.140625" style="186" customWidth="1"/>
    <col min="10503" max="10503" width="17.85546875" style="186" customWidth="1"/>
    <col min="10504" max="10504" width="17.5703125" style="186" customWidth="1"/>
    <col min="10505" max="10505" width="10.140625" style="186" bestFit="1" customWidth="1"/>
    <col min="10506" max="10753" width="9.140625" style="186"/>
    <col min="10754" max="10754" width="3.5703125" style="186" customWidth="1"/>
    <col min="10755" max="10755" width="11.7109375" style="186" customWidth="1"/>
    <col min="10756" max="10756" width="45.140625" style="186" customWidth="1"/>
    <col min="10757" max="10758" width="10.140625" style="186" customWidth="1"/>
    <col min="10759" max="10759" width="17.85546875" style="186" customWidth="1"/>
    <col min="10760" max="10760" width="17.5703125" style="186" customWidth="1"/>
    <col min="10761" max="10761" width="10.140625" style="186" bestFit="1" customWidth="1"/>
    <col min="10762" max="11009" width="9.140625" style="186"/>
    <col min="11010" max="11010" width="3.5703125" style="186" customWidth="1"/>
    <col min="11011" max="11011" width="11.7109375" style="186" customWidth="1"/>
    <col min="11012" max="11012" width="45.140625" style="186" customWidth="1"/>
    <col min="11013" max="11014" width="10.140625" style="186" customWidth="1"/>
    <col min="11015" max="11015" width="17.85546875" style="186" customWidth="1"/>
    <col min="11016" max="11016" width="17.5703125" style="186" customWidth="1"/>
    <col min="11017" max="11017" width="10.140625" style="186" bestFit="1" customWidth="1"/>
    <col min="11018" max="11265" width="9.140625" style="186"/>
    <col min="11266" max="11266" width="3.5703125" style="186" customWidth="1"/>
    <col min="11267" max="11267" width="11.7109375" style="186" customWidth="1"/>
    <col min="11268" max="11268" width="45.140625" style="186" customWidth="1"/>
    <col min="11269" max="11270" width="10.140625" style="186" customWidth="1"/>
    <col min="11271" max="11271" width="17.85546875" style="186" customWidth="1"/>
    <col min="11272" max="11272" width="17.5703125" style="186" customWidth="1"/>
    <col min="11273" max="11273" width="10.140625" style="186" bestFit="1" customWidth="1"/>
    <col min="11274" max="11521" width="9.140625" style="186"/>
    <col min="11522" max="11522" width="3.5703125" style="186" customWidth="1"/>
    <col min="11523" max="11523" width="11.7109375" style="186" customWidth="1"/>
    <col min="11524" max="11524" width="45.140625" style="186" customWidth="1"/>
    <col min="11525" max="11526" width="10.140625" style="186" customWidth="1"/>
    <col min="11527" max="11527" width="17.85546875" style="186" customWidth="1"/>
    <col min="11528" max="11528" width="17.5703125" style="186" customWidth="1"/>
    <col min="11529" max="11529" width="10.140625" style="186" bestFit="1" customWidth="1"/>
    <col min="11530" max="11777" width="9.140625" style="186"/>
    <col min="11778" max="11778" width="3.5703125" style="186" customWidth="1"/>
    <col min="11779" max="11779" width="11.7109375" style="186" customWidth="1"/>
    <col min="11780" max="11780" width="45.140625" style="186" customWidth="1"/>
    <col min="11781" max="11782" width="10.140625" style="186" customWidth="1"/>
    <col min="11783" max="11783" width="17.85546875" style="186" customWidth="1"/>
    <col min="11784" max="11784" width="17.5703125" style="186" customWidth="1"/>
    <col min="11785" max="11785" width="10.140625" style="186" bestFit="1" customWidth="1"/>
    <col min="11786" max="12033" width="9.140625" style="186"/>
    <col min="12034" max="12034" width="3.5703125" style="186" customWidth="1"/>
    <col min="12035" max="12035" width="11.7109375" style="186" customWidth="1"/>
    <col min="12036" max="12036" width="45.140625" style="186" customWidth="1"/>
    <col min="12037" max="12038" width="10.140625" style="186" customWidth="1"/>
    <col min="12039" max="12039" width="17.85546875" style="186" customWidth="1"/>
    <col min="12040" max="12040" width="17.5703125" style="186" customWidth="1"/>
    <col min="12041" max="12041" width="10.140625" style="186" bestFit="1" customWidth="1"/>
    <col min="12042" max="12289" width="9.140625" style="186"/>
    <col min="12290" max="12290" width="3.5703125" style="186" customWidth="1"/>
    <col min="12291" max="12291" width="11.7109375" style="186" customWidth="1"/>
    <col min="12292" max="12292" width="45.140625" style="186" customWidth="1"/>
    <col min="12293" max="12294" width="10.140625" style="186" customWidth="1"/>
    <col min="12295" max="12295" width="17.85546875" style="186" customWidth="1"/>
    <col min="12296" max="12296" width="17.5703125" style="186" customWidth="1"/>
    <col min="12297" max="12297" width="10.140625" style="186" bestFit="1" customWidth="1"/>
    <col min="12298" max="12545" width="9.140625" style="186"/>
    <col min="12546" max="12546" width="3.5703125" style="186" customWidth="1"/>
    <col min="12547" max="12547" width="11.7109375" style="186" customWidth="1"/>
    <col min="12548" max="12548" width="45.140625" style="186" customWidth="1"/>
    <col min="12549" max="12550" width="10.140625" style="186" customWidth="1"/>
    <col min="12551" max="12551" width="17.85546875" style="186" customWidth="1"/>
    <col min="12552" max="12552" width="17.5703125" style="186" customWidth="1"/>
    <col min="12553" max="12553" width="10.140625" style="186" bestFit="1" customWidth="1"/>
    <col min="12554" max="12801" width="9.140625" style="186"/>
    <col min="12802" max="12802" width="3.5703125" style="186" customWidth="1"/>
    <col min="12803" max="12803" width="11.7109375" style="186" customWidth="1"/>
    <col min="12804" max="12804" width="45.140625" style="186" customWidth="1"/>
    <col min="12805" max="12806" width="10.140625" style="186" customWidth="1"/>
    <col min="12807" max="12807" width="17.85546875" style="186" customWidth="1"/>
    <col min="12808" max="12808" width="17.5703125" style="186" customWidth="1"/>
    <col min="12809" max="12809" width="10.140625" style="186" bestFit="1" customWidth="1"/>
    <col min="12810" max="13057" width="9.140625" style="186"/>
    <col min="13058" max="13058" width="3.5703125" style="186" customWidth="1"/>
    <col min="13059" max="13059" width="11.7109375" style="186" customWidth="1"/>
    <col min="13060" max="13060" width="45.140625" style="186" customWidth="1"/>
    <col min="13061" max="13062" width="10.140625" style="186" customWidth="1"/>
    <col min="13063" max="13063" width="17.85546875" style="186" customWidth="1"/>
    <col min="13064" max="13064" width="17.5703125" style="186" customWidth="1"/>
    <col min="13065" max="13065" width="10.140625" style="186" bestFit="1" customWidth="1"/>
    <col min="13066" max="13313" width="9.140625" style="186"/>
    <col min="13314" max="13314" width="3.5703125" style="186" customWidth="1"/>
    <col min="13315" max="13315" width="11.7109375" style="186" customWidth="1"/>
    <col min="13316" max="13316" width="45.140625" style="186" customWidth="1"/>
    <col min="13317" max="13318" width="10.140625" style="186" customWidth="1"/>
    <col min="13319" max="13319" width="17.85546875" style="186" customWidth="1"/>
    <col min="13320" max="13320" width="17.5703125" style="186" customWidth="1"/>
    <col min="13321" max="13321" width="10.140625" style="186" bestFit="1" customWidth="1"/>
    <col min="13322" max="13569" width="9.140625" style="186"/>
    <col min="13570" max="13570" width="3.5703125" style="186" customWidth="1"/>
    <col min="13571" max="13571" width="11.7109375" style="186" customWidth="1"/>
    <col min="13572" max="13572" width="45.140625" style="186" customWidth="1"/>
    <col min="13573" max="13574" width="10.140625" style="186" customWidth="1"/>
    <col min="13575" max="13575" width="17.85546875" style="186" customWidth="1"/>
    <col min="13576" max="13576" width="17.5703125" style="186" customWidth="1"/>
    <col min="13577" max="13577" width="10.140625" style="186" bestFit="1" customWidth="1"/>
    <col min="13578" max="13825" width="9.140625" style="186"/>
    <col min="13826" max="13826" width="3.5703125" style="186" customWidth="1"/>
    <col min="13827" max="13827" width="11.7109375" style="186" customWidth="1"/>
    <col min="13828" max="13828" width="45.140625" style="186" customWidth="1"/>
    <col min="13829" max="13830" width="10.140625" style="186" customWidth="1"/>
    <col min="13831" max="13831" width="17.85546875" style="186" customWidth="1"/>
    <col min="13832" max="13832" width="17.5703125" style="186" customWidth="1"/>
    <col min="13833" max="13833" width="10.140625" style="186" bestFit="1" customWidth="1"/>
    <col min="13834" max="14081" width="9.140625" style="186"/>
    <col min="14082" max="14082" width="3.5703125" style="186" customWidth="1"/>
    <col min="14083" max="14083" width="11.7109375" style="186" customWidth="1"/>
    <col min="14084" max="14084" width="45.140625" style="186" customWidth="1"/>
    <col min="14085" max="14086" width="10.140625" style="186" customWidth="1"/>
    <col min="14087" max="14087" width="17.85546875" style="186" customWidth="1"/>
    <col min="14088" max="14088" width="17.5703125" style="186" customWidth="1"/>
    <col min="14089" max="14089" width="10.140625" style="186" bestFit="1" customWidth="1"/>
    <col min="14090" max="14337" width="9.140625" style="186"/>
    <col min="14338" max="14338" width="3.5703125" style="186" customWidth="1"/>
    <col min="14339" max="14339" width="11.7109375" style="186" customWidth="1"/>
    <col min="14340" max="14340" width="45.140625" style="186" customWidth="1"/>
    <col min="14341" max="14342" width="10.140625" style="186" customWidth="1"/>
    <col min="14343" max="14343" width="17.85546875" style="186" customWidth="1"/>
    <col min="14344" max="14344" width="17.5703125" style="186" customWidth="1"/>
    <col min="14345" max="14345" width="10.140625" style="186" bestFit="1" customWidth="1"/>
    <col min="14346" max="14593" width="9.140625" style="186"/>
    <col min="14594" max="14594" width="3.5703125" style="186" customWidth="1"/>
    <col min="14595" max="14595" width="11.7109375" style="186" customWidth="1"/>
    <col min="14596" max="14596" width="45.140625" style="186" customWidth="1"/>
    <col min="14597" max="14598" width="10.140625" style="186" customWidth="1"/>
    <col min="14599" max="14599" width="17.85546875" style="186" customWidth="1"/>
    <col min="14600" max="14600" width="17.5703125" style="186" customWidth="1"/>
    <col min="14601" max="14601" width="10.140625" style="186" bestFit="1" customWidth="1"/>
    <col min="14602" max="14849" width="9.140625" style="186"/>
    <col min="14850" max="14850" width="3.5703125" style="186" customWidth="1"/>
    <col min="14851" max="14851" width="11.7109375" style="186" customWidth="1"/>
    <col min="14852" max="14852" width="45.140625" style="186" customWidth="1"/>
    <col min="14853" max="14854" width="10.140625" style="186" customWidth="1"/>
    <col min="14855" max="14855" width="17.85546875" style="186" customWidth="1"/>
    <col min="14856" max="14856" width="17.5703125" style="186" customWidth="1"/>
    <col min="14857" max="14857" width="10.140625" style="186" bestFit="1" customWidth="1"/>
    <col min="14858" max="15105" width="9.140625" style="186"/>
    <col min="15106" max="15106" width="3.5703125" style="186" customWidth="1"/>
    <col min="15107" max="15107" width="11.7109375" style="186" customWidth="1"/>
    <col min="15108" max="15108" width="45.140625" style="186" customWidth="1"/>
    <col min="15109" max="15110" width="10.140625" style="186" customWidth="1"/>
    <col min="15111" max="15111" width="17.85546875" style="186" customWidth="1"/>
    <col min="15112" max="15112" width="17.5703125" style="186" customWidth="1"/>
    <col min="15113" max="15113" width="10.140625" style="186" bestFit="1" customWidth="1"/>
    <col min="15114" max="15361" width="9.140625" style="186"/>
    <col min="15362" max="15362" width="3.5703125" style="186" customWidth="1"/>
    <col min="15363" max="15363" width="11.7109375" style="186" customWidth="1"/>
    <col min="15364" max="15364" width="45.140625" style="186" customWidth="1"/>
    <col min="15365" max="15366" width="10.140625" style="186" customWidth="1"/>
    <col min="15367" max="15367" width="17.85546875" style="186" customWidth="1"/>
    <col min="15368" max="15368" width="17.5703125" style="186" customWidth="1"/>
    <col min="15369" max="15369" width="10.140625" style="186" bestFit="1" customWidth="1"/>
    <col min="15370" max="15617" width="9.140625" style="186"/>
    <col min="15618" max="15618" width="3.5703125" style="186" customWidth="1"/>
    <col min="15619" max="15619" width="11.7109375" style="186" customWidth="1"/>
    <col min="15620" max="15620" width="45.140625" style="186" customWidth="1"/>
    <col min="15621" max="15622" width="10.140625" style="186" customWidth="1"/>
    <col min="15623" max="15623" width="17.85546875" style="186" customWidth="1"/>
    <col min="15624" max="15624" width="17.5703125" style="186" customWidth="1"/>
    <col min="15625" max="15625" width="10.140625" style="186" bestFit="1" customWidth="1"/>
    <col min="15626" max="15873" width="9.140625" style="186"/>
    <col min="15874" max="15874" width="3.5703125" style="186" customWidth="1"/>
    <col min="15875" max="15875" width="11.7109375" style="186" customWidth="1"/>
    <col min="15876" max="15876" width="45.140625" style="186" customWidth="1"/>
    <col min="15877" max="15878" width="10.140625" style="186" customWidth="1"/>
    <col min="15879" max="15879" width="17.85546875" style="186" customWidth="1"/>
    <col min="15880" max="15880" width="17.5703125" style="186" customWidth="1"/>
    <col min="15881" max="15881" width="10.140625" style="186" bestFit="1" customWidth="1"/>
    <col min="15882" max="16129" width="9.140625" style="186"/>
    <col min="16130" max="16130" width="3.5703125" style="186" customWidth="1"/>
    <col min="16131" max="16131" width="11.7109375" style="186" customWidth="1"/>
    <col min="16132" max="16132" width="45.140625" style="186" customWidth="1"/>
    <col min="16133" max="16134" width="10.140625" style="186" customWidth="1"/>
    <col min="16135" max="16135" width="17.85546875" style="186" customWidth="1"/>
    <col min="16136" max="16136" width="17.5703125" style="186" customWidth="1"/>
    <col min="16137" max="16137" width="10.140625" style="186" bestFit="1" customWidth="1"/>
    <col min="16138" max="16384" width="9.140625" style="186"/>
  </cols>
  <sheetData>
    <row r="1" spans="1:13" ht="18" customHeight="1" x14ac:dyDescent="0.25">
      <c r="A1" s="3014" t="s">
        <v>1937</v>
      </c>
      <c r="B1" s="3014"/>
      <c r="C1" s="3014"/>
      <c r="D1" s="3014"/>
      <c r="E1" s="3014"/>
      <c r="F1" s="3014"/>
      <c r="G1" s="3014"/>
      <c r="H1" s="91"/>
      <c r="I1" s="91"/>
    </row>
    <row r="2" spans="1:13" ht="12.75" customHeight="1" x14ac:dyDescent="0.2"/>
    <row r="3" spans="1:13" s="3" customFormat="1" ht="15.75" x14ac:dyDescent="0.25">
      <c r="A3" s="3064" t="s">
        <v>384</v>
      </c>
      <c r="B3" s="3064"/>
      <c r="C3" s="3064"/>
      <c r="D3" s="3064"/>
      <c r="E3" s="3064"/>
      <c r="F3" s="3064"/>
      <c r="G3" s="3064"/>
      <c r="H3" s="92"/>
    </row>
    <row r="4" spans="1:13" s="3" customFormat="1" ht="15.75" x14ac:dyDescent="0.25">
      <c r="B4" s="162"/>
      <c r="C4" s="162"/>
      <c r="D4" s="162"/>
      <c r="E4" s="162"/>
      <c r="F4" s="162"/>
      <c r="G4" s="162"/>
      <c r="H4" s="162"/>
    </row>
    <row r="5" spans="1:13" s="163" customFormat="1" ht="15.75" customHeight="1" x14ac:dyDescent="0.25">
      <c r="B5" s="164"/>
      <c r="C5" s="3065" t="s">
        <v>2207</v>
      </c>
      <c r="D5" s="3065"/>
      <c r="E5" s="3065"/>
      <c r="F5" s="165"/>
      <c r="G5" s="165"/>
      <c r="H5" s="165"/>
    </row>
    <row r="6" spans="1:13" s="193" customFormat="1" ht="12.75" customHeight="1" thickBot="1" x14ac:dyDescent="0.3">
      <c r="B6" s="194"/>
      <c r="C6" s="194"/>
      <c r="D6" s="194"/>
      <c r="E6" s="166" t="s">
        <v>106</v>
      </c>
      <c r="F6" s="166"/>
      <c r="G6" s="195"/>
    </row>
    <row r="7" spans="1:13" s="197" customFormat="1" ht="12.75" customHeight="1" x14ac:dyDescent="0.25">
      <c r="B7" s="400"/>
      <c r="C7" s="3100" t="s">
        <v>142</v>
      </c>
      <c r="D7" s="3078" t="s">
        <v>143</v>
      </c>
      <c r="E7" s="3070" t="s">
        <v>1947</v>
      </c>
      <c r="F7" s="88"/>
    </row>
    <row r="8" spans="1:13" s="193" customFormat="1" ht="12.75" customHeight="1" thickBot="1" x14ac:dyDescent="0.3">
      <c r="B8" s="400"/>
      <c r="C8" s="3101"/>
      <c r="D8" s="3079"/>
      <c r="E8" s="3071"/>
      <c r="F8" s="88"/>
      <c r="G8" s="598"/>
    </row>
    <row r="9" spans="1:13" s="193" customFormat="1" ht="12.75" customHeight="1" thickBot="1" x14ac:dyDescent="0.3">
      <c r="B9" s="167"/>
      <c r="C9" s="168" t="s">
        <v>309</v>
      </c>
      <c r="D9" s="169" t="s">
        <v>310</v>
      </c>
      <c r="E9" s="2423">
        <f>SUM(E10:E14)</f>
        <v>186644.67499999999</v>
      </c>
      <c r="F9" s="171"/>
      <c r="G9" s="598"/>
    </row>
    <row r="10" spans="1:13" s="193" customFormat="1" ht="12.75" customHeight="1" x14ac:dyDescent="0.2">
      <c r="B10" s="167"/>
      <c r="C10" s="599">
        <v>913</v>
      </c>
      <c r="D10" s="266" t="s">
        <v>420</v>
      </c>
      <c r="E10" s="179">
        <f>F20</f>
        <v>130000</v>
      </c>
      <c r="F10" s="171"/>
      <c r="G10" s="598"/>
    </row>
    <row r="11" spans="1:13" s="199" customFormat="1" ht="12.75" customHeight="1" x14ac:dyDescent="0.2">
      <c r="B11" s="172"/>
      <c r="C11" s="599" t="s">
        <v>147</v>
      </c>
      <c r="D11" s="266" t="s">
        <v>148</v>
      </c>
      <c r="E11" s="179">
        <f>F28</f>
        <v>11690</v>
      </c>
      <c r="F11" s="176"/>
      <c r="G11" s="600"/>
      <c r="H11" s="601"/>
      <c r="I11" s="602"/>
      <c r="J11" s="602"/>
      <c r="K11" s="602"/>
      <c r="L11" s="602"/>
      <c r="M11" s="602"/>
    </row>
    <row r="12" spans="1:13" s="199" customFormat="1" ht="12.75" customHeight="1" x14ac:dyDescent="0.2">
      <c r="B12" s="172"/>
      <c r="C12" s="599" t="s">
        <v>28</v>
      </c>
      <c r="D12" s="266" t="s">
        <v>1667</v>
      </c>
      <c r="E12" s="2422">
        <f>F41</f>
        <v>24249.674999999999</v>
      </c>
      <c r="F12" s="182"/>
      <c r="G12" s="598"/>
      <c r="H12" s="601"/>
      <c r="I12" s="602"/>
      <c r="J12" s="602"/>
      <c r="K12" s="602"/>
      <c r="L12" s="602"/>
      <c r="M12" s="602"/>
    </row>
    <row r="13" spans="1:13" s="199" customFormat="1" ht="12.75" customHeight="1" x14ac:dyDescent="0.2">
      <c r="B13" s="172"/>
      <c r="C13" s="599" t="s">
        <v>311</v>
      </c>
      <c r="D13" s="266" t="s">
        <v>1666</v>
      </c>
      <c r="E13" s="180">
        <f>F51</f>
        <v>2705</v>
      </c>
      <c r="F13" s="182"/>
      <c r="G13" s="600"/>
      <c r="H13" s="601"/>
      <c r="I13" s="602"/>
      <c r="J13" s="602"/>
      <c r="K13" s="602"/>
      <c r="L13" s="602"/>
      <c r="M13" s="602"/>
    </row>
    <row r="14" spans="1:13" s="199" customFormat="1" ht="12.75" customHeight="1" thickBot="1" x14ac:dyDescent="0.25">
      <c r="B14" s="172"/>
      <c r="C14" s="2246" t="s">
        <v>385</v>
      </c>
      <c r="D14" s="2247" t="s">
        <v>1783</v>
      </c>
      <c r="E14" s="2236">
        <f>F58+F66</f>
        <v>18000</v>
      </c>
      <c r="F14" s="1931"/>
      <c r="G14" s="600"/>
      <c r="H14" s="601"/>
      <c r="I14" s="603"/>
      <c r="J14" s="603"/>
      <c r="K14" s="602"/>
      <c r="L14" s="602"/>
      <c r="M14" s="602"/>
    </row>
    <row r="15" spans="1:13" s="3" customFormat="1" ht="11.1" customHeight="1" x14ac:dyDescent="0.25">
      <c r="B15" s="183"/>
      <c r="C15" s="2"/>
      <c r="D15" s="2"/>
      <c r="E15" s="2"/>
      <c r="F15" s="2"/>
      <c r="G15" s="604"/>
      <c r="H15" s="605"/>
      <c r="I15" s="603"/>
      <c r="J15" s="603"/>
    </row>
    <row r="16" spans="1:13" ht="11.1" customHeight="1" x14ac:dyDescent="0.2"/>
    <row r="17" spans="1:13" ht="18.75" customHeight="1" x14ac:dyDescent="0.2">
      <c r="B17" s="185" t="s">
        <v>1972</v>
      </c>
      <c r="C17" s="185"/>
      <c r="D17" s="185"/>
      <c r="E17" s="185"/>
      <c r="F17" s="185"/>
      <c r="G17" s="185"/>
    </row>
    <row r="18" spans="1:13" ht="12.75" customHeight="1" thickBot="1" x14ac:dyDescent="0.25">
      <c r="B18" s="194"/>
      <c r="C18" s="194"/>
      <c r="D18" s="194"/>
      <c r="E18" s="166"/>
      <c r="F18" s="166"/>
      <c r="G18" s="166" t="s">
        <v>106</v>
      </c>
    </row>
    <row r="19" spans="1:13" ht="23.25" customHeight="1" thickBot="1" x14ac:dyDescent="0.25">
      <c r="A19" s="2550" t="s">
        <v>1943</v>
      </c>
      <c r="B19" s="414" t="s">
        <v>155</v>
      </c>
      <c r="C19" s="415" t="s">
        <v>1973</v>
      </c>
      <c r="D19" s="416" t="s">
        <v>429</v>
      </c>
      <c r="E19" s="2551" t="s">
        <v>1948</v>
      </c>
      <c r="F19" s="2552" t="s">
        <v>1945</v>
      </c>
      <c r="G19" s="2553" t="s">
        <v>158</v>
      </c>
    </row>
    <row r="20" spans="1:13" ht="12.75" customHeight="1" thickBot="1" x14ac:dyDescent="0.25">
      <c r="A20" s="170">
        <f>A21</f>
        <v>0</v>
      </c>
      <c r="B20" s="168" t="s">
        <v>2</v>
      </c>
      <c r="C20" s="508" t="s">
        <v>159</v>
      </c>
      <c r="D20" s="169" t="s">
        <v>160</v>
      </c>
      <c r="E20" s="205">
        <f>E21</f>
        <v>130000</v>
      </c>
      <c r="F20" s="205">
        <f>F21</f>
        <v>130000</v>
      </c>
      <c r="G20" s="206" t="s">
        <v>6</v>
      </c>
    </row>
    <row r="21" spans="1:13" ht="12" customHeight="1" x14ac:dyDescent="0.2">
      <c r="A21" s="833">
        <f>SUM(A22:A22)</f>
        <v>0</v>
      </c>
      <c r="B21" s="834" t="s">
        <v>6</v>
      </c>
      <c r="C21" s="835" t="s">
        <v>6</v>
      </c>
      <c r="D21" s="836" t="s">
        <v>424</v>
      </c>
      <c r="E21" s="837">
        <f>SUM(E22:E22)</f>
        <v>130000</v>
      </c>
      <c r="F21" s="2418">
        <f>SUM(F22:F22)</f>
        <v>130000</v>
      </c>
      <c r="G21" s="2411"/>
    </row>
    <row r="22" spans="1:13" ht="12" customHeight="1" thickBot="1" x14ac:dyDescent="0.25">
      <c r="A22" s="2413">
        <v>0</v>
      </c>
      <c r="B22" s="1075" t="s">
        <v>161</v>
      </c>
      <c r="C22" s="2414"/>
      <c r="D22" s="2415" t="s">
        <v>1974</v>
      </c>
      <c r="E22" s="2416">
        <v>130000</v>
      </c>
      <c r="F22" s="2417">
        <v>130000</v>
      </c>
      <c r="G22" s="2412"/>
    </row>
    <row r="23" spans="1:13" ht="9.9499999999999993" customHeight="1" x14ac:dyDescent="0.2">
      <c r="A23" s="725"/>
      <c r="B23" s="472"/>
      <c r="C23" s="2409"/>
      <c r="D23" s="828"/>
      <c r="E23" s="725"/>
      <c r="F23" s="725"/>
      <c r="G23" s="2410"/>
    </row>
    <row r="24" spans="1:13" ht="9.9499999999999993" customHeight="1" x14ac:dyDescent="0.2">
      <c r="A24" s="725"/>
      <c r="B24" s="472"/>
      <c r="C24" s="2409"/>
      <c r="D24" s="828"/>
      <c r="E24" s="725"/>
      <c r="F24" s="725"/>
      <c r="G24" s="2410"/>
    </row>
    <row r="25" spans="1:13" s="163" customFormat="1" ht="18.75" customHeight="1" x14ac:dyDescent="0.25">
      <c r="B25" s="185" t="s">
        <v>386</v>
      </c>
      <c r="C25" s="164"/>
      <c r="D25" s="164"/>
      <c r="E25" s="164"/>
      <c r="F25" s="164"/>
      <c r="G25" s="165"/>
      <c r="H25" s="606"/>
      <c r="I25" s="607"/>
      <c r="J25" s="607"/>
      <c r="K25" s="607"/>
      <c r="L25" s="607"/>
      <c r="M25" s="607"/>
    </row>
    <row r="26" spans="1:13" s="193" customFormat="1" ht="12" thickBot="1" x14ac:dyDescent="0.3">
      <c r="B26" s="194"/>
      <c r="C26" s="194"/>
      <c r="D26" s="194"/>
      <c r="E26" s="254"/>
      <c r="F26" s="254"/>
      <c r="G26" s="166" t="s">
        <v>106</v>
      </c>
      <c r="H26" s="195"/>
      <c r="I26" s="252"/>
      <c r="J26" s="252"/>
      <c r="K26" s="252"/>
      <c r="L26" s="252"/>
      <c r="M26" s="252"/>
    </row>
    <row r="27" spans="1:13" s="197" customFormat="1" ht="23.25" customHeight="1" thickBot="1" x14ac:dyDescent="0.3">
      <c r="A27" s="917" t="s">
        <v>1943</v>
      </c>
      <c r="B27" s="918" t="s">
        <v>294</v>
      </c>
      <c r="C27" s="919" t="s">
        <v>387</v>
      </c>
      <c r="D27" s="920" t="s">
        <v>191</v>
      </c>
      <c r="E27" s="921" t="s">
        <v>1948</v>
      </c>
      <c r="F27" s="922" t="s">
        <v>1945</v>
      </c>
      <c r="G27" s="923" t="s">
        <v>158</v>
      </c>
    </row>
    <row r="28" spans="1:13" s="193" customFormat="1" ht="15" customHeight="1" thickBot="1" x14ac:dyDescent="0.3">
      <c r="A28" s="910">
        <f>A29</f>
        <v>11540</v>
      </c>
      <c r="B28" s="911" t="s">
        <v>2</v>
      </c>
      <c r="C28" s="912" t="s">
        <v>159</v>
      </c>
      <c r="D28" s="913" t="s">
        <v>160</v>
      </c>
      <c r="E28" s="914">
        <f>E29</f>
        <v>11690</v>
      </c>
      <c r="F28" s="915">
        <f>F29</f>
        <v>11690</v>
      </c>
      <c r="G28" s="916" t="s">
        <v>6</v>
      </c>
    </row>
    <row r="29" spans="1:13" s="199" customFormat="1" ht="12" customHeight="1" x14ac:dyDescent="0.2">
      <c r="A29" s="589">
        <f>SUM(A30:A35)</f>
        <v>11540</v>
      </c>
      <c r="B29" s="609" t="s">
        <v>161</v>
      </c>
      <c r="C29" s="610" t="s">
        <v>6</v>
      </c>
      <c r="D29" s="611" t="s">
        <v>388</v>
      </c>
      <c r="E29" s="439">
        <f>SUM(E30:E35)</f>
        <v>11690</v>
      </c>
      <c r="F29" s="440">
        <f>SUM(F30:F35)</f>
        <v>11690</v>
      </c>
      <c r="G29" s="612"/>
    </row>
    <row r="30" spans="1:13" s="235" customFormat="1" ht="12" customHeight="1" x14ac:dyDescent="0.2">
      <c r="A30" s="418">
        <v>100</v>
      </c>
      <c r="B30" s="613" t="s">
        <v>170</v>
      </c>
      <c r="C30" s="614" t="s">
        <v>1775</v>
      </c>
      <c r="D30" s="615" t="s">
        <v>389</v>
      </c>
      <c r="E30" s="294">
        <v>100</v>
      </c>
      <c r="F30" s="616">
        <v>100</v>
      </c>
      <c r="G30" s="292"/>
    </row>
    <row r="31" spans="1:13" s="235" customFormat="1" ht="12" customHeight="1" x14ac:dyDescent="0.2">
      <c r="A31" s="417">
        <v>690</v>
      </c>
      <c r="B31" s="613" t="s">
        <v>170</v>
      </c>
      <c r="C31" s="614" t="s">
        <v>1776</v>
      </c>
      <c r="D31" s="615" t="s">
        <v>390</v>
      </c>
      <c r="E31" s="293">
        <v>840</v>
      </c>
      <c r="F31" s="617">
        <v>840</v>
      </c>
      <c r="G31" s="269"/>
    </row>
    <row r="32" spans="1:13" s="235" customFormat="1" ht="12" customHeight="1" x14ac:dyDescent="0.2">
      <c r="A32" s="618">
        <v>300</v>
      </c>
      <c r="B32" s="613" t="s">
        <v>170</v>
      </c>
      <c r="C32" s="614" t="s">
        <v>1777</v>
      </c>
      <c r="D32" s="615" t="s">
        <v>391</v>
      </c>
      <c r="E32" s="619">
        <v>300</v>
      </c>
      <c r="F32" s="620">
        <v>300</v>
      </c>
      <c r="G32" s="269"/>
    </row>
    <row r="33" spans="1:9" s="235" customFormat="1" ht="12" customHeight="1" x14ac:dyDescent="0.2">
      <c r="A33" s="621">
        <v>9700</v>
      </c>
      <c r="B33" s="613" t="s">
        <v>170</v>
      </c>
      <c r="C33" s="614" t="s">
        <v>1778</v>
      </c>
      <c r="D33" s="615" t="s">
        <v>392</v>
      </c>
      <c r="E33" s="622">
        <v>9700</v>
      </c>
      <c r="F33" s="623">
        <v>9700</v>
      </c>
      <c r="G33" s="269"/>
    </row>
    <row r="34" spans="1:9" s="235" customFormat="1" ht="12" customHeight="1" x14ac:dyDescent="0.2">
      <c r="A34" s="621">
        <v>100</v>
      </c>
      <c r="B34" s="613" t="s">
        <v>170</v>
      </c>
      <c r="C34" s="614" t="s">
        <v>1779</v>
      </c>
      <c r="D34" s="615" t="s">
        <v>393</v>
      </c>
      <c r="E34" s="622">
        <v>100</v>
      </c>
      <c r="F34" s="623">
        <v>100</v>
      </c>
      <c r="G34" s="273"/>
    </row>
    <row r="35" spans="1:9" s="235" customFormat="1" ht="12" customHeight="1" thickBot="1" x14ac:dyDescent="0.25">
      <c r="A35" s="624">
        <v>650</v>
      </c>
      <c r="B35" s="625" t="s">
        <v>170</v>
      </c>
      <c r="C35" s="626" t="s">
        <v>1780</v>
      </c>
      <c r="D35" s="627" t="s">
        <v>394</v>
      </c>
      <c r="E35" s="628">
        <v>650</v>
      </c>
      <c r="F35" s="629">
        <v>650</v>
      </c>
      <c r="G35" s="301"/>
    </row>
    <row r="36" spans="1:9" s="235" customFormat="1" ht="9.9499999999999993" customHeight="1" x14ac:dyDescent="0.2">
      <c r="B36" s="630"/>
      <c r="C36" s="631"/>
      <c r="D36" s="189"/>
      <c r="E36" s="187"/>
      <c r="F36" s="187"/>
      <c r="G36" s="187"/>
      <c r="H36" s="306"/>
    </row>
    <row r="37" spans="1:9" ht="9.9499999999999993" customHeight="1" x14ac:dyDescent="0.2">
      <c r="B37" s="163"/>
      <c r="C37" s="632"/>
      <c r="D37" s="632"/>
      <c r="E37" s="632"/>
      <c r="F37" s="632"/>
      <c r="G37" s="632"/>
    </row>
    <row r="38" spans="1:9" ht="18.75" customHeight="1" x14ac:dyDescent="0.2">
      <c r="B38" s="185" t="s">
        <v>395</v>
      </c>
      <c r="C38" s="164"/>
      <c r="D38" s="164"/>
      <c r="E38" s="164"/>
      <c r="F38" s="164"/>
      <c r="G38" s="165"/>
    </row>
    <row r="39" spans="1:9" ht="12.75" customHeight="1" thickBot="1" x14ac:dyDescent="0.25">
      <c r="B39" s="194"/>
      <c r="C39" s="194"/>
      <c r="D39" s="194"/>
      <c r="E39" s="166"/>
      <c r="F39" s="166"/>
      <c r="G39" s="166" t="s">
        <v>106</v>
      </c>
    </row>
    <row r="40" spans="1:9" ht="23.25" customHeight="1" thickBot="1" x14ac:dyDescent="0.25">
      <c r="A40" s="917" t="s">
        <v>1943</v>
      </c>
      <c r="B40" s="414" t="s">
        <v>155</v>
      </c>
      <c r="C40" s="415" t="s">
        <v>396</v>
      </c>
      <c r="D40" s="416" t="s">
        <v>397</v>
      </c>
      <c r="E40" s="921" t="s">
        <v>1948</v>
      </c>
      <c r="F40" s="922" t="s">
        <v>1945</v>
      </c>
      <c r="G40" s="923" t="s">
        <v>158</v>
      </c>
      <c r="H40" s="186"/>
    </row>
    <row r="41" spans="1:9" s="252" customFormat="1" ht="15" customHeight="1" thickBot="1" x14ac:dyDescent="0.3">
      <c r="A41" s="488">
        <f>SUM(A42:A45)</f>
        <v>14741.64</v>
      </c>
      <c r="B41" s="489" t="s">
        <v>1</v>
      </c>
      <c r="C41" s="490" t="s">
        <v>159</v>
      </c>
      <c r="D41" s="679" t="s">
        <v>398</v>
      </c>
      <c r="E41" s="2421">
        <f>E42+E43+E44+E45</f>
        <v>19335.875</v>
      </c>
      <c r="F41" s="2421">
        <f>SUM(F42:F45)</f>
        <v>24249.674999999999</v>
      </c>
      <c r="G41" s="608" t="s">
        <v>6</v>
      </c>
    </row>
    <row r="42" spans="1:9" ht="12.75" customHeight="1" x14ac:dyDescent="0.2">
      <c r="A42" s="633">
        <v>0</v>
      </c>
      <c r="B42" s="634" t="s">
        <v>2</v>
      </c>
      <c r="C42" s="635" t="s">
        <v>399</v>
      </c>
      <c r="D42" s="636" t="s">
        <v>1781</v>
      </c>
      <c r="E42" s="637">
        <v>0</v>
      </c>
      <c r="F42" s="638">
        <v>0</v>
      </c>
      <c r="G42" s="639"/>
      <c r="H42" s="186"/>
    </row>
    <row r="43" spans="1:9" ht="12.75" customHeight="1" x14ac:dyDescent="0.2">
      <c r="A43" s="640">
        <v>0</v>
      </c>
      <c r="B43" s="641" t="s">
        <v>2</v>
      </c>
      <c r="C43" s="46" t="s">
        <v>400</v>
      </c>
      <c r="D43" s="467" t="s">
        <v>401</v>
      </c>
      <c r="E43" s="642">
        <v>0</v>
      </c>
      <c r="F43" s="643">
        <v>0</v>
      </c>
      <c r="G43" s="341"/>
      <c r="H43" s="186"/>
    </row>
    <row r="44" spans="1:9" ht="22.5" x14ac:dyDescent="0.2">
      <c r="A44" s="640">
        <v>14741.64</v>
      </c>
      <c r="B44" s="641" t="s">
        <v>2</v>
      </c>
      <c r="C44" s="46" t="s">
        <v>402</v>
      </c>
      <c r="D44" s="467" t="s">
        <v>403</v>
      </c>
      <c r="E44" s="2419">
        <v>19335.875</v>
      </c>
      <c r="F44" s="2420">
        <f>19335.875+4913.8</f>
        <v>24249.674999999999</v>
      </c>
      <c r="G44" s="644"/>
      <c r="H44" s="186"/>
    </row>
    <row r="45" spans="1:9" ht="12.75" customHeight="1" thickBot="1" x14ac:dyDescent="0.25">
      <c r="A45" s="645">
        <v>0</v>
      </c>
      <c r="B45" s="646" t="s">
        <v>2</v>
      </c>
      <c r="C45" s="647" t="s">
        <v>404</v>
      </c>
      <c r="D45" s="648" t="s">
        <v>405</v>
      </c>
      <c r="E45" s="649">
        <v>0</v>
      </c>
      <c r="F45" s="650">
        <v>0</v>
      </c>
      <c r="G45" s="651"/>
      <c r="H45" s="186"/>
    </row>
    <row r="46" spans="1:9" ht="9.9499999999999993" customHeight="1" x14ac:dyDescent="0.25">
      <c r="B46" s="652"/>
      <c r="C46" s="652"/>
      <c r="D46" s="652"/>
      <c r="E46" s="652"/>
      <c r="F46" s="652"/>
      <c r="G46" s="652"/>
    </row>
    <row r="47" spans="1:9" ht="9.9499999999999993" customHeight="1" x14ac:dyDescent="0.25">
      <c r="B47" s="652"/>
      <c r="C47" s="652"/>
      <c r="D47" s="652"/>
      <c r="E47" s="652"/>
      <c r="F47" s="652"/>
      <c r="G47" s="652"/>
    </row>
    <row r="48" spans="1:9" ht="18.75" customHeight="1" x14ac:dyDescent="0.2">
      <c r="B48" s="185" t="s">
        <v>406</v>
      </c>
      <c r="C48" s="185"/>
      <c r="D48" s="185"/>
      <c r="E48" s="185"/>
      <c r="F48" s="185"/>
      <c r="G48" s="185"/>
      <c r="H48" s="185"/>
      <c r="I48" s="185"/>
    </row>
    <row r="49" spans="1:8" ht="12" thickBot="1" x14ac:dyDescent="0.25">
      <c r="B49" s="194"/>
      <c r="C49" s="194"/>
      <c r="D49" s="194"/>
      <c r="E49" s="166"/>
      <c r="F49" s="166"/>
      <c r="G49" s="166" t="s">
        <v>106</v>
      </c>
      <c r="H49" s="507"/>
    </row>
    <row r="50" spans="1:8" ht="23.25" customHeight="1" thickBot="1" x14ac:dyDescent="0.25">
      <c r="A50" s="917" t="s">
        <v>1943</v>
      </c>
      <c r="B50" s="924" t="s">
        <v>155</v>
      </c>
      <c r="C50" s="925" t="s">
        <v>407</v>
      </c>
      <c r="D50" s="653" t="s">
        <v>354</v>
      </c>
      <c r="E50" s="921" t="s">
        <v>1948</v>
      </c>
      <c r="F50" s="922" t="s">
        <v>1945</v>
      </c>
      <c r="G50" s="923" t="s">
        <v>158</v>
      </c>
      <c r="H50" s="186"/>
    </row>
    <row r="51" spans="1:8" ht="15" customHeight="1" thickBot="1" x14ac:dyDescent="0.25">
      <c r="A51" s="170">
        <v>0</v>
      </c>
      <c r="B51" s="204" t="s">
        <v>2</v>
      </c>
      <c r="C51" s="508" t="s">
        <v>159</v>
      </c>
      <c r="D51" s="169" t="s">
        <v>160</v>
      </c>
      <c r="E51" s="170">
        <f>E52</f>
        <v>2705</v>
      </c>
      <c r="F51" s="170">
        <f>F52</f>
        <v>2705</v>
      </c>
      <c r="G51" s="654" t="s">
        <v>6</v>
      </c>
      <c r="H51" s="186"/>
    </row>
    <row r="52" spans="1:8" ht="12" thickBot="1" x14ac:dyDescent="0.25">
      <c r="A52" s="2658">
        <v>15000</v>
      </c>
      <c r="B52" s="1886" t="s">
        <v>2</v>
      </c>
      <c r="C52" s="647" t="s">
        <v>2280</v>
      </c>
      <c r="D52" s="2659" t="s">
        <v>408</v>
      </c>
      <c r="E52" s="2660">
        <v>2705</v>
      </c>
      <c r="F52" s="2661">
        <v>2705</v>
      </c>
      <c r="G52" s="655"/>
      <c r="H52" s="186"/>
    </row>
    <row r="53" spans="1:8" ht="9.9499999999999993" customHeight="1" x14ac:dyDescent="0.2">
      <c r="B53" s="186"/>
      <c r="C53" s="656"/>
    </row>
    <row r="54" spans="1:8" ht="9.9499999999999993" customHeight="1" x14ac:dyDescent="0.2">
      <c r="B54" s="186"/>
      <c r="C54" s="656"/>
    </row>
    <row r="55" spans="1:8" ht="18.75" customHeight="1" x14ac:dyDescent="0.25">
      <c r="B55" s="92" t="s">
        <v>410</v>
      </c>
      <c r="C55" s="92"/>
      <c r="D55" s="92"/>
      <c r="E55" s="92"/>
      <c r="F55" s="92"/>
      <c r="G55" s="162"/>
    </row>
    <row r="56" spans="1:8" ht="12.75" customHeight="1" thickBot="1" x14ac:dyDescent="0.25">
      <c r="B56" s="194"/>
      <c r="C56" s="677"/>
      <c r="D56" s="194"/>
      <c r="E56" s="166"/>
      <c r="F56" s="166"/>
      <c r="G56" s="166" t="s">
        <v>106</v>
      </c>
    </row>
    <row r="57" spans="1:8" ht="23.25" customHeight="1" thickBot="1" x14ac:dyDescent="0.25">
      <c r="A57" s="917" t="s">
        <v>1943</v>
      </c>
      <c r="B57" s="414" t="s">
        <v>155</v>
      </c>
      <c r="C57" s="678" t="s">
        <v>411</v>
      </c>
      <c r="D57" s="416" t="s">
        <v>409</v>
      </c>
      <c r="E57" s="921" t="s">
        <v>1948</v>
      </c>
      <c r="F57" s="922" t="s">
        <v>1945</v>
      </c>
      <c r="G57" s="923" t="s">
        <v>158</v>
      </c>
    </row>
    <row r="58" spans="1:8" ht="12.75" customHeight="1" thickBot="1" x14ac:dyDescent="0.25">
      <c r="A58" s="488">
        <f>A59+A61</f>
        <v>8400</v>
      </c>
      <c r="B58" s="489" t="s">
        <v>2</v>
      </c>
      <c r="C58" s="490" t="s">
        <v>159</v>
      </c>
      <c r="D58" s="679" t="s">
        <v>160</v>
      </c>
      <c r="E58" s="488">
        <f>E59+E61</f>
        <v>18000</v>
      </c>
      <c r="F58" s="488">
        <f>F59+F61</f>
        <v>18000</v>
      </c>
      <c r="G58" s="608" t="s">
        <v>6</v>
      </c>
    </row>
    <row r="59" spans="1:8" ht="12" customHeight="1" x14ac:dyDescent="0.2">
      <c r="A59" s="207">
        <f>A60</f>
        <v>5900</v>
      </c>
      <c r="B59" s="680" t="s">
        <v>2</v>
      </c>
      <c r="C59" s="681" t="s">
        <v>412</v>
      </c>
      <c r="D59" s="682" t="s">
        <v>413</v>
      </c>
      <c r="E59" s="211">
        <f>E60</f>
        <v>0</v>
      </c>
      <c r="F59" s="212">
        <f>F60</f>
        <v>0</v>
      </c>
      <c r="G59" s="683"/>
    </row>
    <row r="60" spans="1:8" ht="12" customHeight="1" x14ac:dyDescent="0.2">
      <c r="A60" s="684">
        <v>5900</v>
      </c>
      <c r="B60" s="685" t="s">
        <v>2</v>
      </c>
      <c r="C60" s="46" t="s">
        <v>412</v>
      </c>
      <c r="D60" s="686" t="s">
        <v>414</v>
      </c>
      <c r="E60" s="687">
        <v>0</v>
      </c>
      <c r="F60" s="688">
        <v>0</v>
      </c>
      <c r="G60" s="689"/>
    </row>
    <row r="61" spans="1:8" ht="12" customHeight="1" x14ac:dyDescent="0.2">
      <c r="A61" s="690">
        <f>A62</f>
        <v>2500</v>
      </c>
      <c r="B61" s="2287" t="s">
        <v>2</v>
      </c>
      <c r="C61" s="2424" t="s">
        <v>1975</v>
      </c>
      <c r="D61" s="2425" t="s">
        <v>1782</v>
      </c>
      <c r="E61" s="691">
        <f>E62</f>
        <v>18000</v>
      </c>
      <c r="F61" s="692">
        <f>F62</f>
        <v>18000</v>
      </c>
      <c r="G61" s="693"/>
    </row>
    <row r="62" spans="1:8" ht="12" customHeight="1" thickBot="1" x14ac:dyDescent="0.25">
      <c r="A62" s="694">
        <v>2500</v>
      </c>
      <c r="B62" s="695" t="s">
        <v>2</v>
      </c>
      <c r="C62" s="696" t="s">
        <v>1975</v>
      </c>
      <c r="D62" s="2426" t="s">
        <v>414</v>
      </c>
      <c r="E62" s="697">
        <v>18000</v>
      </c>
      <c r="F62" s="698">
        <v>18000</v>
      </c>
      <c r="G62" s="699"/>
    </row>
    <row r="63" spans="1:8" ht="11.1" customHeight="1" x14ac:dyDescent="0.2">
      <c r="B63" s="544"/>
      <c r="C63" s="544"/>
      <c r="D63" s="657"/>
      <c r="E63" s="196"/>
      <c r="F63" s="196"/>
      <c r="G63" s="196"/>
      <c r="H63" s="192"/>
    </row>
    <row r="64" spans="1:8" ht="23.25" customHeight="1" x14ac:dyDescent="0.2">
      <c r="A64" s="3107" t="s">
        <v>2232</v>
      </c>
      <c r="B64" s="3107"/>
      <c r="C64" s="3107"/>
      <c r="D64" s="3107"/>
      <c r="E64" s="3107"/>
      <c r="F64" s="3107"/>
      <c r="G64" s="3107"/>
      <c r="H64" s="658"/>
    </row>
    <row r="65" spans="1:10" ht="12.75" customHeight="1" thickBot="1" x14ac:dyDescent="0.25">
      <c r="B65" s="659"/>
      <c r="C65" s="659"/>
      <c r="D65" s="659"/>
      <c r="E65" s="363"/>
      <c r="F65" s="363"/>
      <c r="G65" s="363" t="s">
        <v>106</v>
      </c>
    </row>
    <row r="66" spans="1:10" ht="22.5" customHeight="1" thickBot="1" x14ac:dyDescent="0.25">
      <c r="A66" s="660">
        <f>A67</f>
        <v>46875</v>
      </c>
      <c r="B66" s="661" t="s">
        <v>6</v>
      </c>
      <c r="C66" s="32" t="s">
        <v>415</v>
      </c>
      <c r="D66" s="662" t="s">
        <v>2233</v>
      </c>
      <c r="E66" s="663">
        <f>E67</f>
        <v>0</v>
      </c>
      <c r="F66" s="664">
        <f>F67</f>
        <v>0</v>
      </c>
      <c r="G66" s="665" t="s">
        <v>158</v>
      </c>
      <c r="H66" s="186"/>
      <c r="I66" s="187"/>
    </row>
    <row r="67" spans="1:10" ht="21.75" thickBot="1" x14ac:dyDescent="0.25">
      <c r="A67" s="666">
        <v>46875</v>
      </c>
      <c r="B67" s="667" t="s">
        <v>2</v>
      </c>
      <c r="C67" s="668" t="s">
        <v>416</v>
      </c>
      <c r="D67" s="669" t="s">
        <v>2231</v>
      </c>
      <c r="E67" s="670">
        <v>0</v>
      </c>
      <c r="F67" s="671">
        <v>0</v>
      </c>
      <c r="G67" s="672"/>
      <c r="H67" s="186"/>
      <c r="I67" s="187"/>
      <c r="J67" s="187"/>
    </row>
    <row r="68" spans="1:10" ht="12" customHeight="1" x14ac:dyDescent="0.2">
      <c r="B68" s="673"/>
      <c r="C68" s="673"/>
      <c r="D68" s="674"/>
      <c r="E68" s="675"/>
      <c r="F68" s="675"/>
      <c r="G68" s="675"/>
      <c r="I68" s="187"/>
    </row>
    <row r="69" spans="1:10" ht="12.75" customHeight="1" x14ac:dyDescent="0.2">
      <c r="B69" s="676"/>
      <c r="C69" s="676"/>
      <c r="D69" s="676"/>
      <c r="E69" s="676"/>
      <c r="F69" s="676"/>
      <c r="G69" s="676"/>
      <c r="H69" s="909"/>
      <c r="I69" s="187"/>
    </row>
    <row r="70" spans="1:10" ht="7.5" customHeight="1" x14ac:dyDescent="0.2">
      <c r="B70" s="544"/>
      <c r="C70" s="544"/>
      <c r="D70" s="657"/>
      <c r="E70" s="196"/>
      <c r="F70" s="196"/>
      <c r="G70" s="196"/>
    </row>
    <row r="71" spans="1:10" ht="18.75" customHeight="1" x14ac:dyDescent="0.2">
      <c r="B71" s="186"/>
    </row>
    <row r="72" spans="1:10" ht="12.75" customHeight="1" x14ac:dyDescent="0.2">
      <c r="B72" s="186"/>
    </row>
    <row r="73" spans="1:10" ht="23.25" customHeight="1" x14ac:dyDescent="0.2">
      <c r="B73" s="186"/>
      <c r="H73" s="186"/>
    </row>
    <row r="74" spans="1:10" ht="15" customHeight="1" x14ac:dyDescent="0.2">
      <c r="B74" s="186"/>
      <c r="H74" s="186"/>
    </row>
    <row r="75" spans="1:10" ht="12.75" customHeight="1" x14ac:dyDescent="0.2">
      <c r="B75" s="186"/>
      <c r="H75" s="186"/>
    </row>
    <row r="76" spans="1:10" ht="12.75" customHeight="1" x14ac:dyDescent="0.2">
      <c r="B76" s="186"/>
      <c r="H76" s="186"/>
      <c r="I76" s="187"/>
    </row>
    <row r="77" spans="1:10" ht="12.75" customHeight="1" x14ac:dyDescent="0.2">
      <c r="B77" s="186"/>
      <c r="H77" s="186"/>
    </row>
    <row r="78" spans="1:10" ht="12.75" customHeight="1" x14ac:dyDescent="0.2">
      <c r="B78" s="186"/>
      <c r="H78" s="186"/>
    </row>
    <row r="79" spans="1:10" ht="12.75" customHeight="1" x14ac:dyDescent="0.2">
      <c r="B79" s="186"/>
      <c r="H79" s="186"/>
    </row>
    <row r="80" spans="1:10" ht="12.75" customHeight="1" x14ac:dyDescent="0.2">
      <c r="B80" s="186"/>
      <c r="H80" s="186"/>
    </row>
    <row r="81" spans="2:7" ht="12.75" customHeight="1" x14ac:dyDescent="0.2">
      <c r="B81" s="544"/>
      <c r="C81" s="430"/>
      <c r="D81" s="274"/>
      <c r="E81" s="196"/>
      <c r="F81" s="196"/>
      <c r="G81" s="196"/>
    </row>
    <row r="82" spans="2:7" ht="12.75" customHeight="1" x14ac:dyDescent="0.2">
      <c r="B82" s="544"/>
      <c r="C82" s="430"/>
      <c r="D82" s="274"/>
      <c r="E82" s="196"/>
      <c r="F82" s="196"/>
      <c r="G82" s="196"/>
    </row>
    <row r="83" spans="2:7" ht="12.75" customHeight="1" x14ac:dyDescent="0.2"/>
    <row r="84" spans="2:7" ht="12.75" customHeight="1" x14ac:dyDescent="0.2"/>
  </sheetData>
  <mergeCells count="7">
    <mergeCell ref="A64:G64"/>
    <mergeCell ref="A1:G1"/>
    <mergeCell ref="A3:G3"/>
    <mergeCell ref="C5:E5"/>
    <mergeCell ref="C7:C8"/>
    <mergeCell ref="D7:D8"/>
    <mergeCell ref="E7:E8"/>
  </mergeCells>
  <printOptions horizontalCentered="1"/>
  <pageMargins left="0.19685039370078741" right="0.19685039370078741" top="0.35433070866141736" bottom="0.19685039370078741" header="0.11811023622047245" footer="0.11811023622047245"/>
  <pageSetup paperSize="9" scale="85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59999389629810485"/>
  </sheetPr>
  <dimension ref="A1:O196"/>
  <sheetViews>
    <sheetView topLeftCell="A22" zoomScaleNormal="100" zoomScaleSheetLayoutView="75" workbookViewId="0">
      <selection activeCell="D35" sqref="D35:D36"/>
    </sheetView>
  </sheetViews>
  <sheetFormatPr defaultColWidth="9.140625" defaultRowHeight="11.25" x14ac:dyDescent="0.2"/>
  <cols>
    <col min="1" max="1" width="8.7109375" style="186" customWidth="1"/>
    <col min="2" max="2" width="3.7109375" style="188" customWidth="1"/>
    <col min="3" max="3" width="11" style="186" customWidth="1"/>
    <col min="4" max="4" width="46.85546875" style="186" customWidth="1"/>
    <col min="5" max="5" width="11" style="252" customWidth="1"/>
    <col min="6" max="6" width="10.85546875" style="252" customWidth="1"/>
    <col min="7" max="7" width="11.42578125" style="252" customWidth="1"/>
    <col min="8" max="8" width="10.85546875" style="188" customWidth="1"/>
    <col min="9" max="9" width="55" style="186" customWidth="1"/>
    <col min="10" max="10" width="24.5703125" style="186" customWidth="1"/>
    <col min="11" max="11" width="9.140625" style="186"/>
    <col min="12" max="12" width="11.7109375" style="186" customWidth="1"/>
    <col min="13" max="13" width="7.140625" style="186" customWidth="1"/>
    <col min="14" max="16384" width="9.140625" style="186"/>
  </cols>
  <sheetData>
    <row r="1" spans="1:10" ht="18" customHeight="1" x14ac:dyDescent="0.25">
      <c r="A1" s="3014" t="s">
        <v>1937</v>
      </c>
      <c r="B1" s="3014"/>
      <c r="C1" s="3014"/>
      <c r="D1" s="3014"/>
      <c r="E1" s="3014"/>
      <c r="F1" s="3014"/>
      <c r="G1" s="3014"/>
      <c r="H1" s="3014"/>
      <c r="I1" s="91"/>
    </row>
    <row r="2" spans="1:10" ht="12.75" customHeight="1" x14ac:dyDescent="0.2"/>
    <row r="3" spans="1:10" s="3" customFormat="1" ht="15.75" customHeight="1" x14ac:dyDescent="0.25">
      <c r="A3" s="3064" t="s">
        <v>131</v>
      </c>
      <c r="B3" s="3064"/>
      <c r="C3" s="3064"/>
      <c r="D3" s="3064"/>
      <c r="E3" s="3064"/>
      <c r="F3" s="3064"/>
      <c r="G3" s="3064"/>
      <c r="H3" s="3064"/>
      <c r="I3" s="92"/>
    </row>
    <row r="4" spans="1:10" s="3" customFormat="1" ht="15.75" x14ac:dyDescent="0.25">
      <c r="B4" s="162"/>
      <c r="C4" s="162"/>
      <c r="D4" s="162"/>
      <c r="E4" s="700"/>
      <c r="F4" s="700"/>
      <c r="G4" s="700"/>
      <c r="H4" s="162"/>
    </row>
    <row r="5" spans="1:10" s="163" customFormat="1" ht="15.75" customHeight="1" x14ac:dyDescent="0.25">
      <c r="B5" s="164"/>
      <c r="C5" s="3065" t="s">
        <v>2207</v>
      </c>
      <c r="D5" s="3065"/>
      <c r="E5" s="3065"/>
      <c r="F5" s="165"/>
      <c r="G5" s="165"/>
      <c r="H5" s="165"/>
    </row>
    <row r="6" spans="1:10" s="193" customFormat="1" ht="12" thickBot="1" x14ac:dyDescent="0.3">
      <c r="B6" s="194"/>
      <c r="C6" s="194"/>
      <c r="D6" s="194"/>
      <c r="E6" s="166" t="s">
        <v>106</v>
      </c>
      <c r="F6" s="166"/>
      <c r="G6" s="195"/>
    </row>
    <row r="7" spans="1:10" s="197" customFormat="1" ht="12.75" customHeight="1" x14ac:dyDescent="0.25">
      <c r="B7" s="400"/>
      <c r="C7" s="3066" t="s">
        <v>142</v>
      </c>
      <c r="D7" s="3068" t="s">
        <v>143</v>
      </c>
      <c r="E7" s="3070" t="s">
        <v>1947</v>
      </c>
      <c r="F7" s="701"/>
    </row>
    <row r="8" spans="1:10" s="193" customFormat="1" ht="12.75" customHeight="1" thickBot="1" x14ac:dyDescent="0.3">
      <c r="B8" s="400"/>
      <c r="C8" s="3067"/>
      <c r="D8" s="3069"/>
      <c r="E8" s="3071"/>
      <c r="F8" s="701"/>
      <c r="H8" s="702"/>
    </row>
    <row r="9" spans="1:10" s="193" customFormat="1" ht="15" customHeight="1" thickBot="1" x14ac:dyDescent="0.3">
      <c r="B9" s="167"/>
      <c r="C9" s="168" t="s">
        <v>309</v>
      </c>
      <c r="D9" s="169" t="s">
        <v>310</v>
      </c>
      <c r="E9" s="170">
        <f>SUM(E10:E17)</f>
        <v>645575.76</v>
      </c>
      <c r="F9" s="171"/>
    </row>
    <row r="10" spans="1:10" s="199" customFormat="1" ht="12.75" x14ac:dyDescent="0.25">
      <c r="B10" s="703"/>
      <c r="C10" s="704" t="s">
        <v>417</v>
      </c>
      <c r="D10" s="705" t="s">
        <v>418</v>
      </c>
      <c r="E10" s="706">
        <f>F23</f>
        <v>14550</v>
      </c>
      <c r="F10" s="707"/>
      <c r="H10" s="198"/>
      <c r="I10" s="708"/>
      <c r="J10" s="709"/>
    </row>
    <row r="11" spans="1:10" s="199" customFormat="1" ht="12.75" x14ac:dyDescent="0.25">
      <c r="B11" s="703"/>
      <c r="C11" s="710" t="s">
        <v>419</v>
      </c>
      <c r="D11" s="711" t="s">
        <v>420</v>
      </c>
      <c r="E11" s="712">
        <f>H37</f>
        <v>494043.76</v>
      </c>
      <c r="F11" s="707"/>
      <c r="H11" s="198"/>
      <c r="I11" s="708"/>
      <c r="J11" s="709"/>
    </row>
    <row r="12" spans="1:10" s="199" customFormat="1" ht="12.75" x14ac:dyDescent="0.25">
      <c r="B12" s="703"/>
      <c r="C12" s="713" t="s">
        <v>147</v>
      </c>
      <c r="D12" s="714" t="s">
        <v>148</v>
      </c>
      <c r="E12" s="712">
        <f>F46</f>
        <v>7055</v>
      </c>
      <c r="F12" s="707"/>
      <c r="G12" s="602"/>
      <c r="H12" s="198"/>
      <c r="I12" s="708"/>
      <c r="J12" s="709"/>
    </row>
    <row r="13" spans="1:10" s="199" customFormat="1" ht="12.75" x14ac:dyDescent="0.25">
      <c r="B13" s="703"/>
      <c r="C13" s="713" t="s">
        <v>1564</v>
      </c>
      <c r="D13" s="714" t="s">
        <v>1568</v>
      </c>
      <c r="E13" s="971">
        <f>F77</f>
        <v>5600</v>
      </c>
      <c r="F13" s="707"/>
      <c r="G13" s="602"/>
      <c r="H13" s="198"/>
      <c r="I13" s="708"/>
      <c r="J13" s="709"/>
    </row>
    <row r="14" spans="1:10" s="199" customFormat="1" ht="12.75" x14ac:dyDescent="0.25">
      <c r="B14" s="703"/>
      <c r="C14" s="710" t="s">
        <v>149</v>
      </c>
      <c r="D14" s="711" t="s">
        <v>150</v>
      </c>
      <c r="E14" s="715">
        <f>F103</f>
        <v>9270</v>
      </c>
      <c r="F14" s="707"/>
      <c r="H14" s="198"/>
      <c r="I14" s="708"/>
      <c r="J14" s="709"/>
    </row>
    <row r="15" spans="1:10" s="199" customFormat="1" ht="12.75" x14ac:dyDescent="0.25">
      <c r="B15" s="703"/>
      <c r="C15" s="713" t="s">
        <v>151</v>
      </c>
      <c r="D15" s="714" t="s">
        <v>1658</v>
      </c>
      <c r="E15" s="971">
        <f>F152</f>
        <v>89100</v>
      </c>
      <c r="F15" s="716"/>
      <c r="H15" s="198"/>
      <c r="I15" s="708"/>
      <c r="J15" s="709"/>
    </row>
    <row r="16" spans="1:10" s="199" customFormat="1" ht="12.75" x14ac:dyDescent="0.25">
      <c r="B16" s="703"/>
      <c r="C16" s="2245" t="s">
        <v>311</v>
      </c>
      <c r="D16" s="1275" t="s">
        <v>1666</v>
      </c>
      <c r="E16" s="971">
        <f>F171</f>
        <v>1977</v>
      </c>
      <c r="F16" s="716"/>
      <c r="H16" s="198"/>
      <c r="I16" s="708"/>
      <c r="J16" s="709"/>
    </row>
    <row r="17" spans="1:10" s="199" customFormat="1" ht="13.5" thickBot="1" x14ac:dyDescent="0.3">
      <c r="B17" s="703"/>
      <c r="C17" s="2241" t="s">
        <v>153</v>
      </c>
      <c r="D17" s="2242" t="s">
        <v>1660</v>
      </c>
      <c r="E17" s="2198">
        <f>F184</f>
        <v>23980</v>
      </c>
      <c r="F17" s="716"/>
      <c r="H17" s="198"/>
      <c r="I17" s="708"/>
      <c r="J17" s="709"/>
    </row>
    <row r="18" spans="1:10" s="3" customFormat="1" ht="12.75" customHeight="1" x14ac:dyDescent="0.25">
      <c r="B18" s="183"/>
      <c r="C18" s="2"/>
      <c r="D18" s="2"/>
      <c r="E18" s="566"/>
      <c r="F18" s="566"/>
      <c r="G18" s="566"/>
      <c r="I18" s="717"/>
    </row>
    <row r="19" spans="1:10" ht="18.75" customHeight="1" x14ac:dyDescent="0.2">
      <c r="B19" s="185" t="s">
        <v>421</v>
      </c>
      <c r="C19" s="185"/>
      <c r="D19" s="185"/>
      <c r="E19" s="185"/>
      <c r="F19" s="185"/>
      <c r="G19" s="185"/>
      <c r="H19" s="185"/>
    </row>
    <row r="20" spans="1:10" ht="12.75" customHeight="1" thickBot="1" x14ac:dyDescent="0.25">
      <c r="B20" s="194"/>
      <c r="C20" s="194"/>
      <c r="D20" s="194"/>
      <c r="E20" s="166"/>
      <c r="F20" s="166"/>
      <c r="G20" s="166" t="s">
        <v>106</v>
      </c>
      <c r="H20" s="195"/>
    </row>
    <row r="21" spans="1:10" ht="12.75" customHeight="1" x14ac:dyDescent="0.2">
      <c r="A21" s="3074" t="s">
        <v>1943</v>
      </c>
      <c r="B21" s="3066" t="s">
        <v>155</v>
      </c>
      <c r="C21" s="3076" t="s">
        <v>422</v>
      </c>
      <c r="D21" s="3078" t="s">
        <v>423</v>
      </c>
      <c r="E21" s="3080" t="s">
        <v>1948</v>
      </c>
      <c r="F21" s="3070" t="s">
        <v>1945</v>
      </c>
      <c r="G21" s="3109" t="s">
        <v>158</v>
      </c>
      <c r="H21" s="186"/>
    </row>
    <row r="22" spans="1:10" ht="19.5" customHeight="1" thickBot="1" x14ac:dyDescent="0.25">
      <c r="A22" s="3075"/>
      <c r="B22" s="3067"/>
      <c r="C22" s="3077"/>
      <c r="D22" s="3079"/>
      <c r="E22" s="3081"/>
      <c r="F22" s="3108"/>
      <c r="G22" s="3110"/>
      <c r="H22" s="186"/>
    </row>
    <row r="23" spans="1:10" s="252" customFormat="1" ht="15" customHeight="1" thickBot="1" x14ac:dyDescent="0.3">
      <c r="A23" s="170">
        <f>A24</f>
        <v>9700</v>
      </c>
      <c r="B23" s="168" t="s">
        <v>2</v>
      </c>
      <c r="C23" s="508" t="s">
        <v>159</v>
      </c>
      <c r="D23" s="169" t="s">
        <v>160</v>
      </c>
      <c r="E23" s="205">
        <f>E24</f>
        <v>14550</v>
      </c>
      <c r="F23" s="170">
        <f>F24</f>
        <v>14550</v>
      </c>
      <c r="G23" s="435" t="s">
        <v>6</v>
      </c>
    </row>
    <row r="24" spans="1:10" s="252" customFormat="1" ht="12.75" customHeight="1" x14ac:dyDescent="0.25">
      <c r="A24" s="833">
        <f>SUM(A25:A29)</f>
        <v>9700</v>
      </c>
      <c r="B24" s="834" t="s">
        <v>6</v>
      </c>
      <c r="C24" s="835" t="s">
        <v>6</v>
      </c>
      <c r="D24" s="836" t="s">
        <v>424</v>
      </c>
      <c r="E24" s="837">
        <f>SUM(E25:E30)</f>
        <v>14550</v>
      </c>
      <c r="F24" s="838">
        <f>SUM(F25:F30)</f>
        <v>14550</v>
      </c>
      <c r="G24" s="926"/>
    </row>
    <row r="25" spans="1:10" s="252" customFormat="1" ht="12" customHeight="1" x14ac:dyDescent="0.25">
      <c r="A25" s="442">
        <v>4500</v>
      </c>
      <c r="B25" s="501" t="s">
        <v>161</v>
      </c>
      <c r="C25" s="719" t="s">
        <v>425</v>
      </c>
      <c r="D25" s="720" t="s">
        <v>132</v>
      </c>
      <c r="E25" s="721">
        <v>6000</v>
      </c>
      <c r="F25" s="447">
        <v>6000</v>
      </c>
      <c r="G25" s="317"/>
    </row>
    <row r="26" spans="1:10" s="252" customFormat="1" ht="12" customHeight="1" x14ac:dyDescent="0.25">
      <c r="A26" s="442">
        <v>600</v>
      </c>
      <c r="B26" s="497" t="s">
        <v>161</v>
      </c>
      <c r="C26" s="719" t="s">
        <v>426</v>
      </c>
      <c r="D26" s="720" t="s">
        <v>133</v>
      </c>
      <c r="E26" s="721">
        <v>600</v>
      </c>
      <c r="F26" s="447">
        <v>600</v>
      </c>
      <c r="G26" s="722"/>
    </row>
    <row r="27" spans="1:10" s="252" customFormat="1" ht="12" customHeight="1" x14ac:dyDescent="0.25">
      <c r="A27" s="442">
        <v>100</v>
      </c>
      <c r="B27" s="497" t="s">
        <v>161</v>
      </c>
      <c r="C27" s="719" t="s">
        <v>1792</v>
      </c>
      <c r="D27" s="720" t="s">
        <v>1793</v>
      </c>
      <c r="E27" s="721">
        <v>100</v>
      </c>
      <c r="F27" s="447">
        <v>100</v>
      </c>
      <c r="G27" s="722"/>
    </row>
    <row r="28" spans="1:10" s="252" customFormat="1" ht="12" customHeight="1" x14ac:dyDescent="0.25">
      <c r="A28" s="2318">
        <v>500</v>
      </c>
      <c r="B28" s="497" t="s">
        <v>161</v>
      </c>
      <c r="C28" s="2319" t="s">
        <v>1794</v>
      </c>
      <c r="D28" s="775" t="s">
        <v>1795</v>
      </c>
      <c r="E28" s="2320"/>
      <c r="F28" s="2321"/>
      <c r="G28" s="2322"/>
    </row>
    <row r="29" spans="1:10" s="252" customFormat="1" ht="22.5" x14ac:dyDescent="0.25">
      <c r="A29" s="2318">
        <v>4000</v>
      </c>
      <c r="B29" s="497" t="s">
        <v>161</v>
      </c>
      <c r="C29" s="2319" t="s">
        <v>2168</v>
      </c>
      <c r="D29" s="775" t="s">
        <v>1807</v>
      </c>
      <c r="E29" s="2320"/>
      <c r="F29" s="2321"/>
      <c r="G29" s="2322"/>
    </row>
    <row r="30" spans="1:10" s="252" customFormat="1" ht="23.25" thickBot="1" x14ac:dyDescent="0.3">
      <c r="A30" s="2554">
        <v>0</v>
      </c>
      <c r="B30" s="2269" t="s">
        <v>161</v>
      </c>
      <c r="C30" s="2680" t="s">
        <v>2177</v>
      </c>
      <c r="D30" s="2681" t="s">
        <v>2178</v>
      </c>
      <c r="E30" s="2555">
        <v>7850</v>
      </c>
      <c r="F30" s="2556">
        <v>7850</v>
      </c>
      <c r="G30" s="2557"/>
    </row>
    <row r="31" spans="1:10" s="252" customFormat="1" x14ac:dyDescent="0.25"/>
    <row r="32" spans="1:10" x14ac:dyDescent="0.2">
      <c r="A32" s="727"/>
      <c r="C32" s="728"/>
      <c r="D32" s="726"/>
      <c r="E32" s="727"/>
      <c r="F32" s="727"/>
      <c r="G32" s="196"/>
      <c r="H32" s="725"/>
    </row>
    <row r="33" spans="1:14" ht="18.75" customHeight="1" x14ac:dyDescent="0.2">
      <c r="B33" s="185" t="s">
        <v>427</v>
      </c>
      <c r="C33" s="185"/>
      <c r="D33" s="185"/>
      <c r="E33" s="185"/>
      <c r="F33" s="185"/>
      <c r="G33" s="185"/>
      <c r="H33" s="185"/>
      <c r="I33" s="185"/>
    </row>
    <row r="34" spans="1:14" ht="12.75" customHeight="1" thickBot="1" x14ac:dyDescent="0.25">
      <c r="B34" s="194"/>
      <c r="C34" s="194"/>
      <c r="D34" s="194"/>
      <c r="E34" s="194"/>
      <c r="F34" s="194"/>
      <c r="G34" s="194"/>
      <c r="H34" s="166" t="s">
        <v>106</v>
      </c>
    </row>
    <row r="35" spans="1:14" ht="12.75" customHeight="1" x14ac:dyDescent="0.2">
      <c r="A35" s="3074" t="s">
        <v>1943</v>
      </c>
      <c r="B35" s="3084" t="s">
        <v>294</v>
      </c>
      <c r="C35" s="3086" t="s">
        <v>428</v>
      </c>
      <c r="D35" s="3068" t="s">
        <v>429</v>
      </c>
      <c r="E35" s="3111" t="s">
        <v>430</v>
      </c>
      <c r="F35" s="3111" t="s">
        <v>431</v>
      </c>
      <c r="G35" s="3080" t="s">
        <v>1948</v>
      </c>
      <c r="H35" s="3113" t="s">
        <v>1945</v>
      </c>
    </row>
    <row r="36" spans="1:14" ht="18" customHeight="1" thickBot="1" x14ac:dyDescent="0.25">
      <c r="A36" s="3075"/>
      <c r="B36" s="3099"/>
      <c r="C36" s="3096"/>
      <c r="D36" s="3069"/>
      <c r="E36" s="3112"/>
      <c r="F36" s="3112"/>
      <c r="G36" s="3081"/>
      <c r="H36" s="3114"/>
    </row>
    <row r="37" spans="1:14" ht="15" customHeight="1" thickBot="1" x14ac:dyDescent="0.25">
      <c r="A37" s="729">
        <v>300362.7</v>
      </c>
      <c r="B37" s="203" t="s">
        <v>2</v>
      </c>
      <c r="C37" s="508" t="s">
        <v>432</v>
      </c>
      <c r="D37" s="348" t="s">
        <v>160</v>
      </c>
      <c r="E37" s="2682">
        <f>SUM(E38:E39)</f>
        <v>454852.76</v>
      </c>
      <c r="F37" s="2683">
        <f>SUM(F38:F39)</f>
        <v>39191</v>
      </c>
      <c r="G37" s="730">
        <v>494043.76</v>
      </c>
      <c r="H37" s="731">
        <f>SUM(H38:H39)</f>
        <v>494043.76</v>
      </c>
      <c r="I37" s="187"/>
      <c r="K37" s="187"/>
      <c r="L37" s="187"/>
      <c r="N37" s="732"/>
    </row>
    <row r="38" spans="1:14" s="252" customFormat="1" ht="12.75" customHeight="1" x14ac:dyDescent="0.25">
      <c r="A38" s="733">
        <v>4972.9799999999996</v>
      </c>
      <c r="B38" s="734" t="s">
        <v>161</v>
      </c>
      <c r="C38" s="1905" t="s">
        <v>2201</v>
      </c>
      <c r="D38" s="1004" t="s">
        <v>2200</v>
      </c>
      <c r="E38" s="2684">
        <v>440002.11</v>
      </c>
      <c r="F38" s="2685">
        <v>39191</v>
      </c>
      <c r="G38" s="737">
        <v>484043.76</v>
      </c>
      <c r="H38" s="738">
        <f>SUM(E38:F38)</f>
        <v>479193.11</v>
      </c>
      <c r="I38" s="2050"/>
      <c r="K38" s="196"/>
      <c r="L38" s="253"/>
    </row>
    <row r="39" spans="1:14" s="252" customFormat="1" ht="13.7" customHeight="1" thickBot="1" x14ac:dyDescent="0.3">
      <c r="A39" s="2299">
        <v>12289.45</v>
      </c>
      <c r="B39" s="2297" t="s">
        <v>161</v>
      </c>
      <c r="C39" s="2300">
        <v>13040000</v>
      </c>
      <c r="D39" s="2686" t="s">
        <v>488</v>
      </c>
      <c r="E39" s="2687">
        <v>14850.65</v>
      </c>
      <c r="F39" s="2688"/>
      <c r="G39" s="2689">
        <v>10000</v>
      </c>
      <c r="H39" s="2690">
        <f>E39</f>
        <v>14850.65</v>
      </c>
      <c r="K39" s="748"/>
      <c r="L39" s="748"/>
    </row>
    <row r="40" spans="1:14" x14ac:dyDescent="0.2">
      <c r="C40" s="1909" t="s">
        <v>2296</v>
      </c>
    </row>
    <row r="42" spans="1:14" ht="18.75" customHeight="1" x14ac:dyDescent="0.2">
      <c r="B42" s="185" t="s">
        <v>489</v>
      </c>
      <c r="C42" s="185"/>
      <c r="D42" s="185"/>
      <c r="E42" s="185"/>
      <c r="F42" s="185"/>
      <c r="G42" s="749"/>
      <c r="H42" s="185"/>
      <c r="I42" s="185"/>
    </row>
    <row r="43" spans="1:14" ht="12" thickBot="1" x14ac:dyDescent="0.25">
      <c r="B43" s="194"/>
      <c r="C43" s="194"/>
      <c r="D43" s="194"/>
      <c r="E43" s="254"/>
      <c r="F43" s="254"/>
      <c r="G43" s="166" t="s">
        <v>106</v>
      </c>
      <c r="H43" s="195"/>
    </row>
    <row r="44" spans="1:14" ht="11.25" customHeight="1" x14ac:dyDescent="0.2">
      <c r="A44" s="3074" t="s">
        <v>1943</v>
      </c>
      <c r="B44" s="3084" t="s">
        <v>294</v>
      </c>
      <c r="C44" s="3086" t="s">
        <v>490</v>
      </c>
      <c r="D44" s="3078" t="s">
        <v>191</v>
      </c>
      <c r="E44" s="3080" t="s">
        <v>1948</v>
      </c>
      <c r="F44" s="3070" t="s">
        <v>1945</v>
      </c>
      <c r="G44" s="3109" t="s">
        <v>158</v>
      </c>
      <c r="H44" s="186"/>
    </row>
    <row r="45" spans="1:14" ht="16.5" customHeight="1" thickBot="1" x14ac:dyDescent="0.25">
      <c r="A45" s="3075"/>
      <c r="B45" s="3099"/>
      <c r="C45" s="3096"/>
      <c r="D45" s="3079"/>
      <c r="E45" s="3081"/>
      <c r="F45" s="3108"/>
      <c r="G45" s="3110"/>
      <c r="H45" s="186"/>
    </row>
    <row r="46" spans="1:14" s="252" customFormat="1" ht="15" customHeight="1" thickBot="1" x14ac:dyDescent="0.3">
      <c r="A46" s="326">
        <f>A47+A55+A68</f>
        <v>6700</v>
      </c>
      <c r="B46" s="348" t="s">
        <v>2</v>
      </c>
      <c r="C46" s="508" t="s">
        <v>159</v>
      </c>
      <c r="D46" s="169" t="s">
        <v>160</v>
      </c>
      <c r="E46" s="326">
        <f>E47+E55+E68</f>
        <v>7055</v>
      </c>
      <c r="F46" s="326">
        <f>F47+F55+F68</f>
        <v>7055</v>
      </c>
      <c r="G46" s="206" t="s">
        <v>6</v>
      </c>
      <c r="I46" s="253"/>
    </row>
    <row r="47" spans="1:14" ht="12" customHeight="1" x14ac:dyDescent="0.2">
      <c r="A47" s="207">
        <f>SUM(A48:A52)</f>
        <v>850</v>
      </c>
      <c r="B47" s="750" t="s">
        <v>161</v>
      </c>
      <c r="C47" s="751" t="s">
        <v>6</v>
      </c>
      <c r="D47" s="752" t="s">
        <v>491</v>
      </c>
      <c r="E47" s="753">
        <f>SUM(E48:E54)</f>
        <v>1455</v>
      </c>
      <c r="F47" s="212">
        <f>SUM(F48:F54)</f>
        <v>1455</v>
      </c>
      <c r="G47" s="754"/>
      <c r="H47" s="186"/>
    </row>
    <row r="48" spans="1:14" ht="12" customHeight="1" x14ac:dyDescent="0.2">
      <c r="A48" s="384">
        <v>100</v>
      </c>
      <c r="B48" s="378" t="s">
        <v>170</v>
      </c>
      <c r="C48" s="46" t="s">
        <v>492</v>
      </c>
      <c r="D48" s="579" t="s">
        <v>493</v>
      </c>
      <c r="E48" s="755">
        <v>150</v>
      </c>
      <c r="F48" s="386">
        <v>150</v>
      </c>
      <c r="G48" s="317"/>
      <c r="H48" s="186"/>
    </row>
    <row r="49" spans="1:8" ht="12" customHeight="1" x14ac:dyDescent="0.2">
      <c r="A49" s="384">
        <v>400</v>
      </c>
      <c r="B49" s="378" t="s">
        <v>170</v>
      </c>
      <c r="C49" s="46" t="s">
        <v>494</v>
      </c>
      <c r="D49" s="579" t="s">
        <v>495</v>
      </c>
      <c r="E49" s="755">
        <v>700</v>
      </c>
      <c r="F49" s="386">
        <v>700</v>
      </c>
      <c r="G49" s="317"/>
      <c r="H49" s="186"/>
    </row>
    <row r="50" spans="1:8" ht="12" customHeight="1" x14ac:dyDescent="0.2">
      <c r="A50" s="384">
        <v>200</v>
      </c>
      <c r="B50" s="378" t="s">
        <v>170</v>
      </c>
      <c r="C50" s="46" t="s">
        <v>496</v>
      </c>
      <c r="D50" s="579" t="s">
        <v>497</v>
      </c>
      <c r="E50" s="755">
        <v>200</v>
      </c>
      <c r="F50" s="386">
        <v>200</v>
      </c>
      <c r="G50" s="317"/>
      <c r="H50" s="186"/>
    </row>
    <row r="51" spans="1:8" ht="12" customHeight="1" x14ac:dyDescent="0.2">
      <c r="A51" s="384">
        <v>100</v>
      </c>
      <c r="B51" s="378" t="s">
        <v>170</v>
      </c>
      <c r="C51" s="46" t="s">
        <v>498</v>
      </c>
      <c r="D51" s="579" t="s">
        <v>499</v>
      </c>
      <c r="E51" s="755">
        <v>200</v>
      </c>
      <c r="F51" s="386">
        <v>200</v>
      </c>
      <c r="G51" s="317"/>
      <c r="H51" s="186"/>
    </row>
    <row r="52" spans="1:8" ht="12" customHeight="1" x14ac:dyDescent="0.2">
      <c r="A52" s="384">
        <v>50</v>
      </c>
      <c r="B52" s="378" t="s">
        <v>170</v>
      </c>
      <c r="C52" s="46" t="s">
        <v>500</v>
      </c>
      <c r="D52" s="579" t="s">
        <v>501</v>
      </c>
      <c r="E52" s="755">
        <v>75</v>
      </c>
      <c r="F52" s="386">
        <v>75</v>
      </c>
      <c r="G52" s="317"/>
      <c r="H52" s="186"/>
    </row>
    <row r="53" spans="1:8" ht="12" customHeight="1" x14ac:dyDescent="0.2">
      <c r="A53" s="384"/>
      <c r="B53" s="378" t="s">
        <v>170</v>
      </c>
      <c r="C53" s="46" t="s">
        <v>2297</v>
      </c>
      <c r="D53" s="579" t="s">
        <v>2180</v>
      </c>
      <c r="E53" s="755">
        <v>50</v>
      </c>
      <c r="F53" s="386">
        <v>50</v>
      </c>
      <c r="G53" s="317"/>
      <c r="H53" s="186"/>
    </row>
    <row r="54" spans="1:8" ht="22.5" customHeight="1" x14ac:dyDescent="0.2">
      <c r="A54" s="384"/>
      <c r="B54" s="378" t="s">
        <v>170</v>
      </c>
      <c r="C54" s="46" t="s">
        <v>2298</v>
      </c>
      <c r="D54" s="579" t="s">
        <v>2179</v>
      </c>
      <c r="E54" s="755">
        <v>80</v>
      </c>
      <c r="F54" s="386">
        <v>80</v>
      </c>
      <c r="G54" s="317"/>
      <c r="H54" s="186"/>
    </row>
    <row r="55" spans="1:8" ht="12" customHeight="1" x14ac:dyDescent="0.2">
      <c r="A55" s="756">
        <f>SUM(A56:A64)</f>
        <v>3100</v>
      </c>
      <c r="B55" s="757" t="s">
        <v>161</v>
      </c>
      <c r="C55" s="758" t="s">
        <v>6</v>
      </c>
      <c r="D55" s="759" t="s">
        <v>502</v>
      </c>
      <c r="E55" s="760">
        <f>SUM(E56:E67)</f>
        <v>2850</v>
      </c>
      <c r="F55" s="761">
        <f>SUM(F56:F67)</f>
        <v>2850</v>
      </c>
      <c r="G55" s="456"/>
      <c r="H55" s="186"/>
    </row>
    <row r="56" spans="1:8" ht="12" customHeight="1" x14ac:dyDescent="0.2">
      <c r="A56" s="384">
        <v>200</v>
      </c>
      <c r="B56" s="378" t="s">
        <v>170</v>
      </c>
      <c r="C56" s="46" t="s">
        <v>503</v>
      </c>
      <c r="D56" s="579" t="s">
        <v>504</v>
      </c>
      <c r="E56" s="755">
        <v>200</v>
      </c>
      <c r="F56" s="386">
        <v>200</v>
      </c>
      <c r="G56" s="317"/>
      <c r="H56" s="186"/>
    </row>
    <row r="57" spans="1:8" ht="12" customHeight="1" x14ac:dyDescent="0.2">
      <c r="A57" s="384">
        <v>800</v>
      </c>
      <c r="B57" s="378" t="s">
        <v>170</v>
      </c>
      <c r="C57" s="46" t="s">
        <v>505</v>
      </c>
      <c r="D57" s="762" t="s">
        <v>506</v>
      </c>
      <c r="E57" s="755">
        <v>1000</v>
      </c>
      <c r="F57" s="386">
        <v>1000</v>
      </c>
      <c r="G57" s="316"/>
      <c r="H57" s="186"/>
    </row>
    <row r="58" spans="1:8" ht="12" customHeight="1" x14ac:dyDescent="0.2">
      <c r="A58" s="384">
        <v>200</v>
      </c>
      <c r="B58" s="378" t="s">
        <v>170</v>
      </c>
      <c r="C58" s="46" t="s">
        <v>507</v>
      </c>
      <c r="D58" s="579" t="s">
        <v>508</v>
      </c>
      <c r="E58" s="755">
        <v>400</v>
      </c>
      <c r="F58" s="386">
        <v>400</v>
      </c>
      <c r="G58" s="318"/>
      <c r="H58" s="186"/>
    </row>
    <row r="59" spans="1:8" ht="12" customHeight="1" x14ac:dyDescent="0.2">
      <c r="A59" s="2047">
        <v>450</v>
      </c>
      <c r="B59" s="378" t="s">
        <v>170</v>
      </c>
      <c r="C59" s="46" t="s">
        <v>509</v>
      </c>
      <c r="D59" s="762" t="s">
        <v>510</v>
      </c>
      <c r="E59" s="755">
        <v>500</v>
      </c>
      <c r="F59" s="386">
        <v>500</v>
      </c>
      <c r="G59" s="317"/>
      <c r="H59" s="186"/>
    </row>
    <row r="60" spans="1:8" ht="12" customHeight="1" x14ac:dyDescent="0.2">
      <c r="A60" s="2048">
        <v>100</v>
      </c>
      <c r="B60" s="927" t="s">
        <v>170</v>
      </c>
      <c r="C60" s="928" t="s">
        <v>578</v>
      </c>
      <c r="D60" s="775" t="s">
        <v>1805</v>
      </c>
      <c r="E60" s="929">
        <v>100</v>
      </c>
      <c r="F60" s="853">
        <v>100</v>
      </c>
      <c r="G60" s="456"/>
      <c r="H60" s="186"/>
    </row>
    <row r="61" spans="1:8" ht="12" customHeight="1" x14ac:dyDescent="0.2">
      <c r="A61" s="2048">
        <v>500</v>
      </c>
      <c r="B61" s="927" t="s">
        <v>170</v>
      </c>
      <c r="C61" s="2323" t="s">
        <v>1812</v>
      </c>
      <c r="D61" s="2255" t="s">
        <v>1795</v>
      </c>
      <c r="E61" s="929"/>
      <c r="F61" s="853"/>
      <c r="G61" s="456"/>
      <c r="H61" s="186"/>
    </row>
    <row r="62" spans="1:8" ht="12" customHeight="1" x14ac:dyDescent="0.2">
      <c r="A62" s="2048">
        <v>300</v>
      </c>
      <c r="B62" s="927" t="s">
        <v>170</v>
      </c>
      <c r="C62" s="928" t="s">
        <v>512</v>
      </c>
      <c r="D62" s="775" t="s">
        <v>1806</v>
      </c>
      <c r="E62" s="929">
        <v>300</v>
      </c>
      <c r="F62" s="853">
        <v>300</v>
      </c>
      <c r="G62" s="456"/>
      <c r="H62" s="186"/>
    </row>
    <row r="63" spans="1:8" ht="12" customHeight="1" x14ac:dyDescent="0.2">
      <c r="A63" s="384">
        <v>100</v>
      </c>
      <c r="B63" s="378" t="s">
        <v>170</v>
      </c>
      <c r="C63" s="46" t="s">
        <v>2169</v>
      </c>
      <c r="D63" s="579" t="s">
        <v>1811</v>
      </c>
      <c r="E63" s="755"/>
      <c r="F63" s="386"/>
      <c r="G63" s="316"/>
      <c r="H63" s="186"/>
    </row>
    <row r="64" spans="1:8" ht="12" customHeight="1" x14ac:dyDescent="0.2">
      <c r="A64" s="384">
        <v>450</v>
      </c>
      <c r="B64" s="378" t="s">
        <v>170</v>
      </c>
      <c r="C64" s="46" t="s">
        <v>2170</v>
      </c>
      <c r="D64" s="2255" t="s">
        <v>1810</v>
      </c>
      <c r="E64" s="755"/>
      <c r="F64" s="386"/>
      <c r="G64" s="316"/>
      <c r="H64" s="186"/>
    </row>
    <row r="65" spans="1:10" ht="12" customHeight="1" x14ac:dyDescent="0.2">
      <c r="A65" s="384"/>
      <c r="B65" s="378" t="s">
        <v>170</v>
      </c>
      <c r="C65" s="46" t="s">
        <v>2299</v>
      </c>
      <c r="D65" s="2255" t="s">
        <v>2181</v>
      </c>
      <c r="E65" s="755">
        <v>50</v>
      </c>
      <c r="F65" s="386">
        <v>50</v>
      </c>
      <c r="G65" s="316"/>
      <c r="H65" s="186"/>
    </row>
    <row r="66" spans="1:10" ht="12" customHeight="1" x14ac:dyDescent="0.2">
      <c r="A66" s="384"/>
      <c r="B66" s="378" t="s">
        <v>170</v>
      </c>
      <c r="C66" s="46" t="s">
        <v>2300</v>
      </c>
      <c r="D66" s="2255" t="s">
        <v>2182</v>
      </c>
      <c r="E66" s="755">
        <v>200</v>
      </c>
      <c r="F66" s="386">
        <v>200</v>
      </c>
      <c r="G66" s="316"/>
      <c r="H66" s="186"/>
    </row>
    <row r="67" spans="1:10" ht="12" customHeight="1" x14ac:dyDescent="0.2">
      <c r="A67" s="384"/>
      <c r="B67" s="378" t="s">
        <v>170</v>
      </c>
      <c r="C67" s="46" t="s">
        <v>2301</v>
      </c>
      <c r="D67" s="2255" t="s">
        <v>2183</v>
      </c>
      <c r="E67" s="755">
        <v>100</v>
      </c>
      <c r="F67" s="386">
        <v>100</v>
      </c>
      <c r="G67" s="316"/>
      <c r="H67" s="186"/>
    </row>
    <row r="68" spans="1:10" ht="12" customHeight="1" x14ac:dyDescent="0.2">
      <c r="A68" s="767">
        <f>SUM(A69:A70)</f>
        <v>2750</v>
      </c>
      <c r="B68" s="768" t="s">
        <v>513</v>
      </c>
      <c r="C68" s="769" t="s">
        <v>6</v>
      </c>
      <c r="D68" s="770" t="s">
        <v>514</v>
      </c>
      <c r="E68" s="771">
        <f>SUM(E69:E70)</f>
        <v>2750</v>
      </c>
      <c r="F68" s="772">
        <f>SUM(F69:F70)</f>
        <v>2750</v>
      </c>
      <c r="G68" s="318"/>
      <c r="H68" s="186"/>
    </row>
    <row r="69" spans="1:10" ht="12" customHeight="1" x14ac:dyDescent="0.2">
      <c r="A69" s="334">
        <v>2500</v>
      </c>
      <c r="B69" s="264" t="s">
        <v>170</v>
      </c>
      <c r="C69" s="265" t="s">
        <v>515</v>
      </c>
      <c r="D69" s="279" t="s">
        <v>516</v>
      </c>
      <c r="E69" s="773">
        <v>2500</v>
      </c>
      <c r="F69" s="339">
        <v>2500</v>
      </c>
      <c r="G69" s="318"/>
      <c r="H69" s="186"/>
    </row>
    <row r="70" spans="1:10" ht="12" customHeight="1" thickBot="1" x14ac:dyDescent="0.25">
      <c r="A70" s="344">
        <v>250</v>
      </c>
      <c r="B70" s="843" t="s">
        <v>170</v>
      </c>
      <c r="C70" s="776" t="s">
        <v>1809</v>
      </c>
      <c r="D70" s="2691" t="s">
        <v>1808</v>
      </c>
      <c r="E70" s="777">
        <v>250</v>
      </c>
      <c r="F70" s="346">
        <v>250</v>
      </c>
      <c r="G70" s="419"/>
      <c r="H70" s="186"/>
    </row>
    <row r="73" spans="1:10" ht="15.75" x14ac:dyDescent="0.2">
      <c r="B73" s="185" t="s">
        <v>1567</v>
      </c>
      <c r="C73" s="185"/>
      <c r="D73" s="185"/>
      <c r="E73" s="185"/>
      <c r="F73" s="185"/>
      <c r="G73" s="185"/>
    </row>
    <row r="74" spans="1:10" ht="12" thickBot="1" x14ac:dyDescent="0.25">
      <c r="B74" s="194"/>
      <c r="C74" s="194"/>
      <c r="D74" s="194"/>
      <c r="E74" s="254"/>
      <c r="F74" s="254"/>
      <c r="G74" s="166" t="s">
        <v>106</v>
      </c>
    </row>
    <row r="75" spans="1:10" ht="11.25" customHeight="1" x14ac:dyDescent="0.2">
      <c r="A75" s="3074" t="s">
        <v>1943</v>
      </c>
      <c r="B75" s="3084" t="s">
        <v>294</v>
      </c>
      <c r="C75" s="3086" t="s">
        <v>1566</v>
      </c>
      <c r="D75" s="3078" t="s">
        <v>1562</v>
      </c>
      <c r="E75" s="3080" t="s">
        <v>1948</v>
      </c>
      <c r="F75" s="3070" t="s">
        <v>1945</v>
      </c>
      <c r="G75" s="3109" t="s">
        <v>158</v>
      </c>
    </row>
    <row r="76" spans="1:10" ht="12" thickBot="1" x14ac:dyDescent="0.25">
      <c r="A76" s="3075"/>
      <c r="B76" s="3099"/>
      <c r="C76" s="3096"/>
      <c r="D76" s="3079"/>
      <c r="E76" s="3081"/>
      <c r="F76" s="3108"/>
      <c r="G76" s="3110"/>
    </row>
    <row r="77" spans="1:10" ht="12" thickBot="1" x14ac:dyDescent="0.25">
      <c r="A77" s="170">
        <f>SUM(A78:A96)</f>
        <v>5180</v>
      </c>
      <c r="B77" s="348" t="s">
        <v>2</v>
      </c>
      <c r="C77" s="508" t="s">
        <v>159</v>
      </c>
      <c r="D77" s="348" t="s">
        <v>160</v>
      </c>
      <c r="E77" s="170">
        <f>SUM(E78:E96)</f>
        <v>5600</v>
      </c>
      <c r="F77" s="170">
        <f>SUM(F78:F96)</f>
        <v>5600</v>
      </c>
      <c r="G77" s="435" t="s">
        <v>6</v>
      </c>
    </row>
    <row r="78" spans="1:10" ht="12" customHeight="1" x14ac:dyDescent="0.2">
      <c r="A78" s="334">
        <v>100</v>
      </c>
      <c r="B78" s="774" t="s">
        <v>2</v>
      </c>
      <c r="C78" s="938" t="s">
        <v>540</v>
      </c>
      <c r="D78" s="2302" t="s">
        <v>2302</v>
      </c>
      <c r="E78" s="338">
        <v>200</v>
      </c>
      <c r="F78" s="339">
        <v>200</v>
      </c>
      <c r="G78" s="873"/>
      <c r="H78" s="2325"/>
      <c r="I78" s="2326"/>
      <c r="J78" s="2327"/>
    </row>
    <row r="79" spans="1:10" ht="12" customHeight="1" x14ac:dyDescent="0.2">
      <c r="A79" s="932">
        <v>1500</v>
      </c>
      <c r="B79" s="812" t="s">
        <v>2</v>
      </c>
      <c r="C79" s="789" t="s">
        <v>541</v>
      </c>
      <c r="D79" s="813" t="s">
        <v>2303</v>
      </c>
      <c r="E79" s="795">
        <v>1500</v>
      </c>
      <c r="F79" s="943">
        <v>1500</v>
      </c>
      <c r="G79" s="578"/>
      <c r="H79" s="2328"/>
      <c r="I79" s="274"/>
      <c r="J79" s="275"/>
    </row>
    <row r="80" spans="1:10" ht="12" customHeight="1" x14ac:dyDescent="0.2">
      <c r="A80" s="931">
        <v>500</v>
      </c>
      <c r="B80" s="774" t="s">
        <v>2</v>
      </c>
      <c r="C80" s="802" t="s">
        <v>542</v>
      </c>
      <c r="D80" s="787" t="s">
        <v>2304</v>
      </c>
      <c r="E80" s="792">
        <v>500</v>
      </c>
      <c r="F80" s="841">
        <v>500</v>
      </c>
      <c r="G80" s="873"/>
      <c r="H80" s="2328"/>
      <c r="I80" s="2329"/>
      <c r="J80" s="2330"/>
    </row>
    <row r="81" spans="1:10" ht="22.5" x14ac:dyDescent="0.2">
      <c r="A81" s="931">
        <v>200</v>
      </c>
      <c r="B81" s="774" t="s">
        <v>2</v>
      </c>
      <c r="C81" s="814" t="s">
        <v>543</v>
      </c>
      <c r="D81" s="787" t="s">
        <v>2305</v>
      </c>
      <c r="E81" s="792">
        <v>200</v>
      </c>
      <c r="F81" s="841">
        <v>200</v>
      </c>
      <c r="G81" s="873"/>
      <c r="H81" s="2325"/>
      <c r="I81" s="2326"/>
      <c r="J81" s="2327"/>
    </row>
    <row r="82" spans="1:10" ht="12" customHeight="1" x14ac:dyDescent="0.2">
      <c r="A82" s="931">
        <v>100</v>
      </c>
      <c r="B82" s="388" t="s">
        <v>2</v>
      </c>
      <c r="C82" s="583" t="s">
        <v>544</v>
      </c>
      <c r="D82" s="337" t="s">
        <v>2306</v>
      </c>
      <c r="E82" s="792">
        <v>100</v>
      </c>
      <c r="F82" s="841">
        <v>100</v>
      </c>
      <c r="G82" s="951"/>
      <c r="H82" s="2325"/>
      <c r="I82" s="2326"/>
      <c r="J82" s="2327"/>
    </row>
    <row r="83" spans="1:10" ht="12" customHeight="1" x14ac:dyDescent="0.2">
      <c r="A83" s="935">
        <v>80</v>
      </c>
      <c r="B83" s="816" t="s">
        <v>2</v>
      </c>
      <c r="C83" s="814" t="s">
        <v>545</v>
      </c>
      <c r="D83" s="817" t="s">
        <v>2307</v>
      </c>
      <c r="E83" s="818">
        <v>100</v>
      </c>
      <c r="F83" s="946">
        <v>100</v>
      </c>
      <c r="G83" s="951"/>
      <c r="H83" s="2325"/>
      <c r="I83" s="2326"/>
      <c r="J83" s="2327"/>
    </row>
    <row r="84" spans="1:10" ht="12" customHeight="1" x14ac:dyDescent="0.2">
      <c r="A84" s="931">
        <v>250</v>
      </c>
      <c r="B84" s="497" t="s">
        <v>2</v>
      </c>
      <c r="C84" s="763" t="s">
        <v>546</v>
      </c>
      <c r="D84" s="337" t="s">
        <v>2308</v>
      </c>
      <c r="E84" s="792">
        <v>250</v>
      </c>
      <c r="F84" s="841">
        <v>250</v>
      </c>
      <c r="G84" s="951"/>
      <c r="H84" s="2325"/>
      <c r="I84" s="2326"/>
      <c r="J84" s="2327"/>
    </row>
    <row r="85" spans="1:10" ht="12" customHeight="1" x14ac:dyDescent="0.2">
      <c r="A85" s="334">
        <v>150</v>
      </c>
      <c r="B85" s="497" t="s">
        <v>2</v>
      </c>
      <c r="C85" s="336" t="s">
        <v>589</v>
      </c>
      <c r="D85" s="819" t="s">
        <v>2309</v>
      </c>
      <c r="E85" s="338">
        <v>250</v>
      </c>
      <c r="F85" s="339">
        <v>250</v>
      </c>
      <c r="G85" s="953"/>
      <c r="H85" s="2325"/>
      <c r="I85" s="2326"/>
      <c r="J85" s="2327"/>
    </row>
    <row r="86" spans="1:10" ht="12" customHeight="1" x14ac:dyDescent="0.2">
      <c r="A86" s="936"/>
      <c r="B86" s="502" t="s">
        <v>2</v>
      </c>
      <c r="C86" s="2371" t="s">
        <v>592</v>
      </c>
      <c r="D86" s="824" t="s">
        <v>2192</v>
      </c>
      <c r="E86" s="825">
        <v>200</v>
      </c>
      <c r="F86" s="947">
        <v>200</v>
      </c>
      <c r="G86" s="954"/>
      <c r="H86" s="2325"/>
      <c r="I86" s="2326"/>
      <c r="J86" s="2327"/>
    </row>
    <row r="87" spans="1:10" ht="12" customHeight="1" x14ac:dyDescent="0.2">
      <c r="A87" s="640">
        <v>200</v>
      </c>
      <c r="B87" s="724" t="s">
        <v>2</v>
      </c>
      <c r="C87" s="763" t="s">
        <v>582</v>
      </c>
      <c r="D87" s="426" t="s">
        <v>2310</v>
      </c>
      <c r="E87" s="642">
        <v>200</v>
      </c>
      <c r="F87" s="643">
        <v>200</v>
      </c>
      <c r="G87" s="952"/>
      <c r="H87" s="2325"/>
      <c r="I87" s="2326"/>
      <c r="J87" s="2327"/>
    </row>
    <row r="88" spans="1:10" ht="12" customHeight="1" x14ac:dyDescent="0.2">
      <c r="A88" s="334">
        <v>300</v>
      </c>
      <c r="B88" s="724" t="s">
        <v>2</v>
      </c>
      <c r="C88" s="336" t="s">
        <v>587</v>
      </c>
      <c r="D88" s="819" t="s">
        <v>2311</v>
      </c>
      <c r="E88" s="338">
        <v>300</v>
      </c>
      <c r="F88" s="339">
        <v>300</v>
      </c>
      <c r="G88" s="953"/>
      <c r="H88" s="2325"/>
      <c r="I88" s="2331"/>
      <c r="J88" s="2327"/>
    </row>
    <row r="89" spans="1:10" ht="22.5" x14ac:dyDescent="0.2">
      <c r="A89" s="640">
        <v>200</v>
      </c>
      <c r="B89" s="724" t="s">
        <v>2</v>
      </c>
      <c r="C89" s="939" t="s">
        <v>585</v>
      </c>
      <c r="D89" s="819" t="s">
        <v>2312</v>
      </c>
      <c r="E89" s="642">
        <v>200</v>
      </c>
      <c r="F89" s="643">
        <v>200</v>
      </c>
      <c r="G89" s="952"/>
      <c r="H89" s="2325"/>
      <c r="I89" s="2332"/>
      <c r="J89" s="2327"/>
    </row>
    <row r="90" spans="1:10" ht="12" customHeight="1" x14ac:dyDescent="0.2">
      <c r="A90" s="334">
        <v>200</v>
      </c>
      <c r="B90" s="724" t="s">
        <v>2</v>
      </c>
      <c r="C90" s="336" t="s">
        <v>586</v>
      </c>
      <c r="D90" s="819" t="s">
        <v>2313</v>
      </c>
      <c r="E90" s="338">
        <v>200</v>
      </c>
      <c r="F90" s="339">
        <v>200</v>
      </c>
      <c r="G90" s="953"/>
      <c r="H90" s="2325"/>
      <c r="I90" s="2331"/>
      <c r="J90" s="2327"/>
    </row>
    <row r="91" spans="1:10" ht="12" customHeight="1" x14ac:dyDescent="0.2">
      <c r="A91" s="640">
        <v>100</v>
      </c>
      <c r="B91" s="497" t="s">
        <v>2</v>
      </c>
      <c r="C91" s="939" t="s">
        <v>584</v>
      </c>
      <c r="D91" s="819" t="s">
        <v>2314</v>
      </c>
      <c r="E91" s="642">
        <v>100</v>
      </c>
      <c r="F91" s="643">
        <v>100</v>
      </c>
      <c r="G91" s="952"/>
      <c r="H91" s="2325"/>
      <c r="I91" s="2331"/>
      <c r="J91" s="2327"/>
    </row>
    <row r="92" spans="1:10" ht="12" customHeight="1" x14ac:dyDescent="0.2">
      <c r="A92" s="334">
        <v>300</v>
      </c>
      <c r="B92" s="497" t="s">
        <v>2</v>
      </c>
      <c r="C92" s="336" t="s">
        <v>588</v>
      </c>
      <c r="D92" s="819" t="s">
        <v>2315</v>
      </c>
      <c r="E92" s="338">
        <v>300</v>
      </c>
      <c r="F92" s="339">
        <v>300</v>
      </c>
      <c r="G92" s="953"/>
      <c r="H92" s="2325"/>
      <c r="I92" s="2331"/>
      <c r="J92" s="2327"/>
    </row>
    <row r="93" spans="1:10" ht="12" customHeight="1" x14ac:dyDescent="0.2">
      <c r="A93" s="684">
        <v>150</v>
      </c>
      <c r="B93" s="502" t="s">
        <v>2</v>
      </c>
      <c r="C93" s="1929" t="s">
        <v>583</v>
      </c>
      <c r="D93" s="517" t="s">
        <v>2316</v>
      </c>
      <c r="E93" s="687">
        <v>150</v>
      </c>
      <c r="F93" s="688">
        <v>150</v>
      </c>
      <c r="G93" s="2012"/>
      <c r="H93" s="2325"/>
      <c r="I93" s="2331"/>
      <c r="J93" s="2327"/>
    </row>
    <row r="94" spans="1:10" ht="12" customHeight="1" x14ac:dyDescent="0.2">
      <c r="A94" s="937">
        <v>250</v>
      </c>
      <c r="B94" s="724" t="s">
        <v>2</v>
      </c>
      <c r="C94" s="1929" t="s">
        <v>1803</v>
      </c>
      <c r="D94" s="941" t="s">
        <v>2317</v>
      </c>
      <c r="E94" s="338">
        <v>250</v>
      </c>
      <c r="F94" s="948">
        <v>250</v>
      </c>
      <c r="G94" s="584"/>
      <c r="H94" s="2325"/>
      <c r="I94" s="2331"/>
      <c r="J94" s="2327"/>
    </row>
    <row r="95" spans="1:10" ht="12" customHeight="1" x14ac:dyDescent="0.2">
      <c r="A95" s="640">
        <v>400</v>
      </c>
      <c r="B95" s="497" t="s">
        <v>2</v>
      </c>
      <c r="C95" s="939" t="s">
        <v>1804</v>
      </c>
      <c r="D95" s="941" t="s">
        <v>2318</v>
      </c>
      <c r="E95" s="338">
        <v>400</v>
      </c>
      <c r="F95" s="643">
        <v>400</v>
      </c>
      <c r="G95" s="584"/>
    </row>
    <row r="96" spans="1:10" ht="12" customHeight="1" thickBot="1" x14ac:dyDescent="0.25">
      <c r="A96" s="694">
        <v>200</v>
      </c>
      <c r="B96" s="2269" t="s">
        <v>2</v>
      </c>
      <c r="C96" s="2333" t="s">
        <v>1813</v>
      </c>
      <c r="D96" s="2334" t="s">
        <v>2319</v>
      </c>
      <c r="E96" s="2138">
        <v>200</v>
      </c>
      <c r="F96" s="698">
        <v>200</v>
      </c>
      <c r="G96" s="2324"/>
    </row>
    <row r="97" spans="1:15" ht="13.5" customHeight="1" x14ac:dyDescent="0.2"/>
    <row r="98" spans="1:15" ht="15" customHeight="1" x14ac:dyDescent="0.2"/>
    <row r="99" spans="1:15" ht="18.75" customHeight="1" x14ac:dyDescent="0.2">
      <c r="B99" s="185" t="s">
        <v>517</v>
      </c>
      <c r="C99" s="185"/>
      <c r="D99" s="185"/>
      <c r="E99" s="185"/>
      <c r="F99" s="185"/>
      <c r="G99" s="185"/>
      <c r="H99" s="185"/>
    </row>
    <row r="100" spans="1:15" ht="12" thickBot="1" x14ac:dyDescent="0.25">
      <c r="B100" s="194"/>
      <c r="C100" s="194"/>
      <c r="D100" s="194"/>
      <c r="E100" s="254"/>
      <c r="F100" s="254"/>
      <c r="G100" s="166" t="s">
        <v>106</v>
      </c>
      <c r="H100" s="195"/>
    </row>
    <row r="101" spans="1:15" ht="11.25" customHeight="1" x14ac:dyDescent="0.2">
      <c r="A101" s="3074" t="s">
        <v>1943</v>
      </c>
      <c r="B101" s="3084" t="s">
        <v>294</v>
      </c>
      <c r="C101" s="3086" t="s">
        <v>518</v>
      </c>
      <c r="D101" s="3078" t="s">
        <v>273</v>
      </c>
      <c r="E101" s="3080" t="s">
        <v>1948</v>
      </c>
      <c r="F101" s="3070" t="s">
        <v>1945</v>
      </c>
      <c r="G101" s="3109" t="s">
        <v>158</v>
      </c>
      <c r="H101" s="186"/>
    </row>
    <row r="102" spans="1:15" ht="15.75" customHeight="1" thickBot="1" x14ac:dyDescent="0.25">
      <c r="A102" s="3075"/>
      <c r="B102" s="3099"/>
      <c r="C102" s="3096"/>
      <c r="D102" s="3079"/>
      <c r="E102" s="3081"/>
      <c r="F102" s="3108"/>
      <c r="G102" s="3110"/>
      <c r="H102" s="186"/>
    </row>
    <row r="103" spans="1:15" s="252" customFormat="1" ht="15" customHeight="1" thickBot="1" x14ac:dyDescent="0.3">
      <c r="A103" s="170">
        <f>A104+A136</f>
        <v>9380</v>
      </c>
      <c r="B103" s="348" t="s">
        <v>2</v>
      </c>
      <c r="C103" s="508" t="s">
        <v>159</v>
      </c>
      <c r="D103" s="348" t="s">
        <v>160</v>
      </c>
      <c r="E103" s="170">
        <f>E104+E136</f>
        <v>9270</v>
      </c>
      <c r="F103" s="170">
        <f>F104+F136</f>
        <v>9270</v>
      </c>
      <c r="G103" s="435" t="s">
        <v>6</v>
      </c>
      <c r="K103" s="778"/>
      <c r="L103" s="727"/>
      <c r="M103" s="727"/>
      <c r="N103" s="727"/>
      <c r="O103" s="275"/>
    </row>
    <row r="104" spans="1:15" x14ac:dyDescent="0.2">
      <c r="A104" s="930">
        <f>SUM(A105:A135)</f>
        <v>5680</v>
      </c>
      <c r="B104" s="779" t="s">
        <v>6</v>
      </c>
      <c r="C104" s="780" t="s">
        <v>6</v>
      </c>
      <c r="D104" s="781" t="s">
        <v>519</v>
      </c>
      <c r="E104" s="782">
        <f>SUM(E105:E135)</f>
        <v>7270</v>
      </c>
      <c r="F104" s="942">
        <f>SUM(F105:F135)</f>
        <v>7270</v>
      </c>
      <c r="G104" s="754"/>
      <c r="H104" s="186"/>
      <c r="K104" s="778"/>
      <c r="L104" s="727"/>
      <c r="M104" s="727"/>
      <c r="N104" s="727"/>
      <c r="O104" s="275"/>
    </row>
    <row r="105" spans="1:15" ht="12.75" customHeight="1" x14ac:dyDescent="0.2">
      <c r="A105" s="384">
        <v>250</v>
      </c>
      <c r="B105" s="378" t="s">
        <v>2</v>
      </c>
      <c r="C105" s="43" t="s">
        <v>520</v>
      </c>
      <c r="D105" s="337" t="s">
        <v>2321</v>
      </c>
      <c r="E105" s="385">
        <v>300</v>
      </c>
      <c r="F105" s="386">
        <v>300</v>
      </c>
      <c r="G105" s="316"/>
      <c r="H105" s="186"/>
      <c r="I105" s="784"/>
      <c r="J105" s="187"/>
      <c r="K105" s="785"/>
      <c r="L105" s="727"/>
      <c r="M105" s="727"/>
      <c r="N105" s="727"/>
      <c r="O105" s="275"/>
    </row>
    <row r="106" spans="1:15" ht="12.75" customHeight="1" x14ac:dyDescent="0.2">
      <c r="A106" s="384">
        <v>250</v>
      </c>
      <c r="B106" s="378" t="s">
        <v>2</v>
      </c>
      <c r="C106" s="46" t="s">
        <v>521</v>
      </c>
      <c r="D106" s="426" t="s">
        <v>508</v>
      </c>
      <c r="E106" s="385">
        <v>400</v>
      </c>
      <c r="F106" s="386">
        <v>400</v>
      </c>
      <c r="G106" s="318"/>
      <c r="H106" s="186"/>
      <c r="I106" s="784"/>
      <c r="K106" s="778"/>
      <c r="L106" s="727"/>
      <c r="M106" s="727"/>
      <c r="N106" s="727"/>
      <c r="O106" s="275"/>
    </row>
    <row r="107" spans="1:15" ht="12.75" customHeight="1" x14ac:dyDescent="0.2">
      <c r="A107" s="384">
        <v>50</v>
      </c>
      <c r="B107" s="378" t="s">
        <v>2</v>
      </c>
      <c r="C107" s="786" t="s">
        <v>1798</v>
      </c>
      <c r="D107" s="787" t="s">
        <v>2322</v>
      </c>
      <c r="E107" s="385">
        <v>50</v>
      </c>
      <c r="F107" s="386">
        <v>50</v>
      </c>
      <c r="G107" s="318"/>
      <c r="H107" s="186"/>
      <c r="I107" s="784"/>
      <c r="K107" s="778"/>
      <c r="L107" s="727"/>
      <c r="M107" s="727"/>
      <c r="N107" s="727"/>
      <c r="O107" s="275"/>
    </row>
    <row r="108" spans="1:15" s="252" customFormat="1" ht="12.75" customHeight="1" x14ac:dyDescent="0.2">
      <c r="A108" s="384">
        <v>1300</v>
      </c>
      <c r="B108" s="378" t="s">
        <v>2</v>
      </c>
      <c r="C108" s="763" t="s">
        <v>523</v>
      </c>
      <c r="D108" s="788" t="s">
        <v>134</v>
      </c>
      <c r="E108" s="385">
        <v>2500</v>
      </c>
      <c r="F108" s="386">
        <v>2500</v>
      </c>
      <c r="G108" s="318"/>
      <c r="H108" s="186"/>
      <c r="I108" s="784"/>
    </row>
    <row r="109" spans="1:15" s="252" customFormat="1" ht="12.75" customHeight="1" x14ac:dyDescent="0.2">
      <c r="A109" s="384">
        <v>500</v>
      </c>
      <c r="B109" s="378" t="s">
        <v>2</v>
      </c>
      <c r="C109" s="789" t="s">
        <v>2320</v>
      </c>
      <c r="D109" s="787" t="s">
        <v>2323</v>
      </c>
      <c r="E109" s="385">
        <v>500</v>
      </c>
      <c r="F109" s="386">
        <v>500</v>
      </c>
      <c r="G109" s="790"/>
      <c r="I109" s="186"/>
      <c r="K109" s="778"/>
      <c r="L109" s="727"/>
      <c r="M109" s="727"/>
      <c r="N109" s="727"/>
      <c r="O109" s="275"/>
    </row>
    <row r="110" spans="1:15" s="252" customFormat="1" ht="12.75" customHeight="1" x14ac:dyDescent="0.2">
      <c r="A110" s="384">
        <v>800</v>
      </c>
      <c r="B110" s="378" t="s">
        <v>2</v>
      </c>
      <c r="C110" s="789" t="s">
        <v>524</v>
      </c>
      <c r="D110" s="787" t="s">
        <v>525</v>
      </c>
      <c r="E110" s="385">
        <v>800</v>
      </c>
      <c r="F110" s="386">
        <v>800</v>
      </c>
      <c r="G110" s="318"/>
      <c r="I110" s="186"/>
      <c r="K110" s="778"/>
      <c r="L110" s="727"/>
      <c r="M110" s="727"/>
      <c r="N110" s="727"/>
      <c r="O110" s="275"/>
    </row>
    <row r="111" spans="1:15" s="252" customFormat="1" ht="12.75" customHeight="1" x14ac:dyDescent="0.2">
      <c r="A111" s="931">
        <v>120</v>
      </c>
      <c r="B111" s="378" t="s">
        <v>2</v>
      </c>
      <c r="C111" s="583" t="s">
        <v>526</v>
      </c>
      <c r="D111" s="337" t="s">
        <v>2324</v>
      </c>
      <c r="E111" s="792">
        <v>200</v>
      </c>
      <c r="F111" s="841">
        <v>200</v>
      </c>
      <c r="G111" s="318"/>
      <c r="I111" s="186"/>
      <c r="K111" s="778"/>
      <c r="L111" s="727"/>
      <c r="M111" s="727"/>
      <c r="N111" s="727"/>
      <c r="O111" s="275"/>
    </row>
    <row r="112" spans="1:15" s="252" customFormat="1" ht="12.75" customHeight="1" x14ac:dyDescent="0.2">
      <c r="A112" s="931">
        <v>20</v>
      </c>
      <c r="B112" s="378" t="s">
        <v>2</v>
      </c>
      <c r="C112" s="583" t="s">
        <v>527</v>
      </c>
      <c r="D112" s="337" t="s">
        <v>2325</v>
      </c>
      <c r="E112" s="792">
        <v>40</v>
      </c>
      <c r="F112" s="841">
        <v>40</v>
      </c>
      <c r="G112" s="318"/>
      <c r="I112" s="186"/>
      <c r="K112" s="778"/>
      <c r="L112" s="727"/>
      <c r="M112" s="727"/>
      <c r="N112" s="727"/>
      <c r="O112" s="275"/>
    </row>
    <row r="113" spans="1:15" s="252" customFormat="1" ht="12.75" customHeight="1" x14ac:dyDescent="0.2">
      <c r="A113" s="931">
        <v>20</v>
      </c>
      <c r="B113" s="378" t="s">
        <v>2</v>
      </c>
      <c r="C113" s="583" t="s">
        <v>528</v>
      </c>
      <c r="D113" s="337" t="s">
        <v>2326</v>
      </c>
      <c r="E113" s="792">
        <v>40</v>
      </c>
      <c r="F113" s="841">
        <v>40</v>
      </c>
      <c r="G113" s="318"/>
      <c r="I113" s="186"/>
      <c r="K113" s="778"/>
      <c r="L113" s="727"/>
      <c r="M113" s="727"/>
      <c r="N113" s="727"/>
      <c r="O113" s="275"/>
    </row>
    <row r="114" spans="1:15" ht="12.75" customHeight="1" x14ac:dyDescent="0.2">
      <c r="A114" s="931">
        <v>20</v>
      </c>
      <c r="B114" s="378" t="s">
        <v>2</v>
      </c>
      <c r="C114" s="583" t="s">
        <v>1799</v>
      </c>
      <c r="D114" s="337" t="s">
        <v>2327</v>
      </c>
      <c r="E114" s="792">
        <v>40</v>
      </c>
      <c r="F114" s="841">
        <v>40</v>
      </c>
      <c r="G114" s="318"/>
      <c r="H114" s="252"/>
      <c r="J114" s="252"/>
      <c r="K114" s="793"/>
      <c r="L114" s="793"/>
      <c r="M114" s="275"/>
    </row>
    <row r="115" spans="1:15" ht="12.75" customHeight="1" x14ac:dyDescent="0.2">
      <c r="A115" s="932"/>
      <c r="B115" s="378" t="s">
        <v>2</v>
      </c>
      <c r="C115" s="794" t="s">
        <v>1800</v>
      </c>
      <c r="D115" s="552" t="s">
        <v>1801</v>
      </c>
      <c r="E115" s="795">
        <v>0</v>
      </c>
      <c r="F115" s="943">
        <v>0</v>
      </c>
      <c r="G115" s="796"/>
      <c r="H115" s="275"/>
      <c r="J115" s="793"/>
      <c r="K115" s="793"/>
      <c r="L115" s="793"/>
      <c r="M115" s="275"/>
    </row>
    <row r="116" spans="1:15" s="252" customFormat="1" ht="12.75" customHeight="1" x14ac:dyDescent="0.2">
      <c r="A116" s="931">
        <v>200</v>
      </c>
      <c r="B116" s="378" t="s">
        <v>2</v>
      </c>
      <c r="C116" s="583" t="s">
        <v>529</v>
      </c>
      <c r="D116" s="337" t="s">
        <v>2328</v>
      </c>
      <c r="E116" s="792">
        <v>200</v>
      </c>
      <c r="F116" s="841">
        <v>200</v>
      </c>
      <c r="G116" s="797"/>
      <c r="H116" s="275"/>
      <c r="I116" s="186"/>
      <c r="J116" s="793"/>
      <c r="K116" s="778"/>
      <c r="L116" s="727"/>
      <c r="M116" s="727"/>
      <c r="N116" s="727"/>
      <c r="O116" s="275"/>
    </row>
    <row r="117" spans="1:15" s="252" customFormat="1" ht="22.5" customHeight="1" x14ac:dyDescent="0.2">
      <c r="A117" s="384">
        <v>250</v>
      </c>
      <c r="B117" s="378" t="s">
        <v>2</v>
      </c>
      <c r="C117" s="789" t="s">
        <v>530</v>
      </c>
      <c r="D117" s="787" t="s">
        <v>2329</v>
      </c>
      <c r="E117" s="385">
        <v>250</v>
      </c>
      <c r="F117" s="386">
        <v>250</v>
      </c>
      <c r="G117" s="318"/>
      <c r="H117" s="275"/>
      <c r="I117" s="186"/>
      <c r="K117" s="778"/>
      <c r="L117" s="727"/>
      <c r="M117" s="727"/>
      <c r="N117" s="727"/>
      <c r="O117" s="275"/>
    </row>
    <row r="118" spans="1:15" s="252" customFormat="1" ht="22.5" customHeight="1" x14ac:dyDescent="0.2">
      <c r="A118" s="640">
        <v>200</v>
      </c>
      <c r="B118" s="497" t="s">
        <v>2</v>
      </c>
      <c r="C118" s="798" t="s">
        <v>581</v>
      </c>
      <c r="D118" s="799" t="s">
        <v>2330</v>
      </c>
      <c r="E118" s="642">
        <v>200</v>
      </c>
      <c r="F118" s="643">
        <v>200</v>
      </c>
      <c r="G118" s="463"/>
      <c r="I118" s="186"/>
      <c r="K118" s="778"/>
      <c r="L118" s="727"/>
      <c r="M118" s="727"/>
      <c r="N118" s="727"/>
      <c r="O118" s="275"/>
    </row>
    <row r="119" spans="1:15" s="252" customFormat="1" ht="12.75" customHeight="1" x14ac:dyDescent="0.2">
      <c r="A119" s="384">
        <v>100</v>
      </c>
      <c r="B119" s="497" t="s">
        <v>2</v>
      </c>
      <c r="C119" s="798" t="s">
        <v>579</v>
      </c>
      <c r="D119" s="799" t="s">
        <v>2331</v>
      </c>
      <c r="E119" s="385">
        <v>100</v>
      </c>
      <c r="F119" s="386">
        <v>100</v>
      </c>
      <c r="G119" s="318"/>
      <c r="I119" s="186"/>
      <c r="K119" s="778"/>
      <c r="L119" s="727"/>
      <c r="M119" s="727"/>
      <c r="N119" s="727"/>
      <c r="O119" s="275"/>
    </row>
    <row r="120" spans="1:15" s="252" customFormat="1" ht="12.75" customHeight="1" x14ac:dyDescent="0.25">
      <c r="A120" s="2011">
        <v>100</v>
      </c>
      <c r="B120" s="497" t="s">
        <v>2</v>
      </c>
      <c r="C120" s="939" t="s">
        <v>580</v>
      </c>
      <c r="D120" s="799" t="s">
        <v>2332</v>
      </c>
      <c r="E120" s="642">
        <v>100</v>
      </c>
      <c r="F120" s="643">
        <v>100</v>
      </c>
      <c r="G120" s="463"/>
    </row>
    <row r="121" spans="1:15" s="252" customFormat="1" ht="12.75" customHeight="1" x14ac:dyDescent="0.25">
      <c r="A121" s="2317">
        <v>300</v>
      </c>
      <c r="B121" s="497" t="s">
        <v>2</v>
      </c>
      <c r="C121" s="798" t="s">
        <v>1802</v>
      </c>
      <c r="D121" s="799" t="s">
        <v>1814</v>
      </c>
      <c r="E121" s="642">
        <v>300</v>
      </c>
      <c r="F121" s="643">
        <v>300</v>
      </c>
      <c r="G121" s="463"/>
    </row>
    <row r="122" spans="1:15" s="252" customFormat="1" ht="12.75" customHeight="1" x14ac:dyDescent="0.25">
      <c r="A122" s="2336">
        <v>50</v>
      </c>
      <c r="B122" s="2301" t="s">
        <v>2</v>
      </c>
      <c r="C122" s="2351" t="s">
        <v>1815</v>
      </c>
      <c r="D122" s="2338" t="s">
        <v>2333</v>
      </c>
      <c r="E122" s="687">
        <v>0</v>
      </c>
      <c r="F122" s="688">
        <v>0</v>
      </c>
      <c r="G122" s="2339"/>
    </row>
    <row r="123" spans="1:15" s="252" customFormat="1" ht="12.75" customHeight="1" x14ac:dyDescent="0.25">
      <c r="A123" s="2317">
        <v>250</v>
      </c>
      <c r="B123" s="497" t="s">
        <v>2</v>
      </c>
      <c r="C123" s="2335" t="s">
        <v>1816</v>
      </c>
      <c r="D123" s="2255" t="s">
        <v>2334</v>
      </c>
      <c r="E123" s="642">
        <v>450</v>
      </c>
      <c r="F123" s="643">
        <v>450</v>
      </c>
      <c r="G123" s="463"/>
    </row>
    <row r="124" spans="1:15" s="252" customFormat="1" ht="12.75" customHeight="1" x14ac:dyDescent="0.25">
      <c r="A124" s="2317">
        <v>800</v>
      </c>
      <c r="B124" s="497" t="s">
        <v>2</v>
      </c>
      <c r="C124" s="2335" t="s">
        <v>1817</v>
      </c>
      <c r="D124" s="2255" t="s">
        <v>1818</v>
      </c>
      <c r="E124" s="642">
        <v>800</v>
      </c>
      <c r="F124" s="643">
        <v>800</v>
      </c>
      <c r="G124" s="463"/>
    </row>
    <row r="125" spans="1:15" s="252" customFormat="1" ht="12.75" customHeight="1" thickBot="1" x14ac:dyDescent="0.3">
      <c r="A125" s="2340">
        <v>100</v>
      </c>
      <c r="B125" s="2303" t="s">
        <v>2</v>
      </c>
      <c r="C125" s="2333" t="s">
        <v>1822</v>
      </c>
      <c r="D125" s="2334" t="s">
        <v>1823</v>
      </c>
      <c r="E125" s="649">
        <v>0</v>
      </c>
      <c r="F125" s="650">
        <v>0</v>
      </c>
      <c r="G125" s="2342"/>
    </row>
    <row r="126" spans="1:15" s="252" customFormat="1" ht="12.75" customHeight="1" x14ac:dyDescent="0.25">
      <c r="A126" s="192"/>
      <c r="B126" s="472"/>
      <c r="C126" s="1851"/>
      <c r="D126" s="828"/>
      <c r="E126" s="192"/>
      <c r="F126" s="192"/>
      <c r="G126" s="192"/>
    </row>
    <row r="127" spans="1:15" s="252" customFormat="1" ht="12.75" customHeight="1" x14ac:dyDescent="0.25">
      <c r="A127" s="192"/>
      <c r="B127" s="472"/>
      <c r="C127" s="1851"/>
      <c r="D127" s="828"/>
      <c r="E127" s="192"/>
      <c r="F127" s="192"/>
      <c r="G127" s="192"/>
    </row>
    <row r="128" spans="1:15" s="252" customFormat="1" ht="12.75" customHeight="1" x14ac:dyDescent="0.25">
      <c r="A128" s="192"/>
      <c r="B128" s="472"/>
      <c r="C128" s="1851"/>
      <c r="D128" s="828"/>
      <c r="E128" s="192"/>
      <c r="F128" s="192"/>
      <c r="G128" s="192"/>
    </row>
    <row r="129" spans="1:15" s="252" customFormat="1" ht="12.75" customHeight="1" x14ac:dyDescent="0.25">
      <c r="A129" s="192"/>
      <c r="B129" s="472"/>
      <c r="C129" s="1851"/>
      <c r="D129" s="828"/>
      <c r="E129" s="192"/>
      <c r="F129" s="192"/>
      <c r="G129" s="192"/>
    </row>
    <row r="130" spans="1:15" s="252" customFormat="1" ht="12.75" customHeight="1" x14ac:dyDescent="0.25">
      <c r="A130" s="192"/>
      <c r="B130" s="472"/>
      <c r="C130" s="1851"/>
      <c r="D130" s="828"/>
      <c r="E130" s="192"/>
      <c r="F130" s="192"/>
      <c r="G130" s="192"/>
    </row>
    <row r="131" spans="1:15" ht="18.75" customHeight="1" x14ac:dyDescent="0.2">
      <c r="B131" s="185" t="s">
        <v>517</v>
      </c>
      <c r="C131" s="185"/>
      <c r="D131" s="185"/>
      <c r="E131" s="185"/>
      <c r="F131" s="185"/>
      <c r="G131" s="185"/>
      <c r="H131" s="185"/>
    </row>
    <row r="132" spans="1:15" s="252" customFormat="1" ht="12.75" customHeight="1" thickBot="1" x14ac:dyDescent="0.3">
      <c r="A132" s="192"/>
      <c r="B132" s="472"/>
      <c r="C132" s="1851"/>
      <c r="D132" s="828"/>
      <c r="E132" s="192"/>
      <c r="F132" s="192"/>
      <c r="G132" s="166" t="s">
        <v>106</v>
      </c>
    </row>
    <row r="133" spans="1:15" ht="11.25" customHeight="1" x14ac:dyDescent="0.2">
      <c r="A133" s="3074" t="s">
        <v>1943</v>
      </c>
      <c r="B133" s="3084" t="s">
        <v>294</v>
      </c>
      <c r="C133" s="3086" t="s">
        <v>518</v>
      </c>
      <c r="D133" s="3078" t="s">
        <v>273</v>
      </c>
      <c r="E133" s="3080" t="s">
        <v>1948</v>
      </c>
      <c r="F133" s="3070" t="s">
        <v>1945</v>
      </c>
      <c r="G133" s="3109" t="s">
        <v>158</v>
      </c>
      <c r="H133" s="186"/>
    </row>
    <row r="134" spans="1:15" ht="15.75" customHeight="1" thickBot="1" x14ac:dyDescent="0.25">
      <c r="A134" s="3075"/>
      <c r="B134" s="3099"/>
      <c r="C134" s="3096"/>
      <c r="D134" s="3079"/>
      <c r="E134" s="3081"/>
      <c r="F134" s="3108"/>
      <c r="G134" s="3110"/>
      <c r="H134" s="186"/>
    </row>
    <row r="135" spans="1:15" s="252" customFormat="1" ht="15" customHeight="1" thickBot="1" x14ac:dyDescent="0.3">
      <c r="A135" s="308" t="s">
        <v>6</v>
      </c>
      <c r="B135" s="348" t="s">
        <v>2</v>
      </c>
      <c r="C135" s="508" t="s">
        <v>159</v>
      </c>
      <c r="D135" s="348" t="s">
        <v>160</v>
      </c>
      <c r="E135" s="170" t="s">
        <v>236</v>
      </c>
      <c r="F135" s="170" t="s">
        <v>236</v>
      </c>
      <c r="G135" s="435" t="s">
        <v>6</v>
      </c>
      <c r="K135" s="778"/>
      <c r="L135" s="727"/>
      <c r="M135" s="727"/>
      <c r="N135" s="727"/>
      <c r="O135" s="275"/>
    </row>
    <row r="136" spans="1:15" ht="12.75" customHeight="1" thickBot="1" x14ac:dyDescent="0.25">
      <c r="A136" s="2310">
        <f>A137+A142</f>
        <v>3700</v>
      </c>
      <c r="B136" s="2311" t="s">
        <v>2</v>
      </c>
      <c r="C136" s="2312" t="s">
        <v>6</v>
      </c>
      <c r="D136" s="2313" t="s">
        <v>514</v>
      </c>
      <c r="E136" s="2314">
        <f>E137+E142</f>
        <v>2000</v>
      </c>
      <c r="F136" s="2315">
        <f>F137+F142</f>
        <v>2000</v>
      </c>
      <c r="G136" s="2316"/>
      <c r="H136" s="252"/>
    </row>
    <row r="137" spans="1:15" ht="12.75" customHeight="1" x14ac:dyDescent="0.2">
      <c r="A137" s="2304">
        <f>SUM(A138:A141)</f>
        <v>1900</v>
      </c>
      <c r="B137" s="2305" t="s">
        <v>6</v>
      </c>
      <c r="C137" s="2306" t="s">
        <v>6</v>
      </c>
      <c r="D137" s="2307" t="s">
        <v>531</v>
      </c>
      <c r="E137" s="2308">
        <f>SUM(E138:E141)</f>
        <v>2000</v>
      </c>
      <c r="F137" s="2309">
        <f>SUM(F138:F141)</f>
        <v>2000</v>
      </c>
      <c r="G137" s="950"/>
      <c r="H137" s="186"/>
      <c r="I137" s="800"/>
    </row>
    <row r="138" spans="1:15" x14ac:dyDescent="0.2">
      <c r="A138" s="933">
        <v>1000</v>
      </c>
      <c r="B138" s="801" t="s">
        <v>2</v>
      </c>
      <c r="C138" s="802" t="s">
        <v>532</v>
      </c>
      <c r="D138" s="803" t="s">
        <v>533</v>
      </c>
      <c r="E138" s="804">
        <v>1000</v>
      </c>
      <c r="F138" s="944">
        <v>1000</v>
      </c>
      <c r="G138" s="949"/>
      <c r="H138" s="186"/>
      <c r="I138" s="784"/>
    </row>
    <row r="139" spans="1:15" ht="12.75" customHeight="1" x14ac:dyDescent="0.2">
      <c r="A139" s="933">
        <v>500</v>
      </c>
      <c r="B139" s="801" t="s">
        <v>2</v>
      </c>
      <c r="C139" s="802" t="s">
        <v>534</v>
      </c>
      <c r="D139" s="803" t="s">
        <v>535</v>
      </c>
      <c r="E139" s="804">
        <v>500</v>
      </c>
      <c r="F139" s="944">
        <v>500</v>
      </c>
      <c r="G139" s="949"/>
      <c r="H139" s="186"/>
      <c r="I139" s="784"/>
    </row>
    <row r="140" spans="1:15" ht="22.5" x14ac:dyDescent="0.2">
      <c r="A140" s="933">
        <v>200</v>
      </c>
      <c r="B140" s="801" t="s">
        <v>2</v>
      </c>
      <c r="C140" s="802" t="s">
        <v>536</v>
      </c>
      <c r="D140" s="805" t="s">
        <v>537</v>
      </c>
      <c r="E140" s="804">
        <v>300</v>
      </c>
      <c r="F140" s="944">
        <v>300</v>
      </c>
      <c r="G140" s="949"/>
      <c r="H140" s="186"/>
      <c r="I140" s="784"/>
    </row>
    <row r="141" spans="1:15" ht="22.5" x14ac:dyDescent="0.2">
      <c r="A141" s="933">
        <v>200</v>
      </c>
      <c r="B141" s="801" t="s">
        <v>2</v>
      </c>
      <c r="C141" s="802" t="s">
        <v>538</v>
      </c>
      <c r="D141" s="806" t="s">
        <v>539</v>
      </c>
      <c r="E141" s="804">
        <v>200</v>
      </c>
      <c r="F141" s="944">
        <v>200</v>
      </c>
      <c r="G141" s="949"/>
      <c r="H141" s="186"/>
      <c r="I141" s="784"/>
      <c r="K141" s="793"/>
      <c r="L141" s="793"/>
      <c r="M141" s="275"/>
    </row>
    <row r="142" spans="1:15" x14ac:dyDescent="0.2">
      <c r="A142" s="934">
        <f>SUM(A143:A145)</f>
        <v>1800</v>
      </c>
      <c r="B142" s="807" t="s">
        <v>6</v>
      </c>
      <c r="C142" s="808" t="s">
        <v>6</v>
      </c>
      <c r="D142" s="809" t="s">
        <v>590</v>
      </c>
      <c r="E142" s="810">
        <f>SUM(E143:E145)</f>
        <v>0</v>
      </c>
      <c r="F142" s="945">
        <f>SUM(F143:F145)</f>
        <v>0</v>
      </c>
      <c r="G142" s="873"/>
      <c r="H142" s="186"/>
      <c r="I142" s="800"/>
      <c r="J142" s="793"/>
      <c r="K142" s="793"/>
      <c r="L142" s="793"/>
      <c r="M142" s="275"/>
    </row>
    <row r="143" spans="1:15" s="252" customFormat="1" x14ac:dyDescent="0.25">
      <c r="A143" s="931"/>
      <c r="B143" s="497" t="s">
        <v>2</v>
      </c>
      <c r="C143" s="763" t="s">
        <v>591</v>
      </c>
      <c r="D143" s="337" t="s">
        <v>590</v>
      </c>
      <c r="E143" s="792"/>
      <c r="F143" s="841"/>
      <c r="G143" s="951"/>
      <c r="I143" s="815"/>
      <c r="J143" s="793"/>
      <c r="K143" s="793"/>
      <c r="L143" s="793"/>
      <c r="M143" s="275"/>
    </row>
    <row r="144" spans="1:15" s="252" customFormat="1" ht="22.5" x14ac:dyDescent="0.25">
      <c r="A144" s="2336">
        <v>1000</v>
      </c>
      <c r="B144" s="2301" t="s">
        <v>2</v>
      </c>
      <c r="C144" s="2337" t="s">
        <v>1819</v>
      </c>
      <c r="D144" s="2338" t="s">
        <v>1820</v>
      </c>
      <c r="E144" s="687"/>
      <c r="F144" s="688"/>
      <c r="G144" s="2339"/>
      <c r="I144" s="815"/>
      <c r="J144" s="793"/>
      <c r="K144" s="793"/>
      <c r="L144" s="793"/>
      <c r="M144" s="275"/>
    </row>
    <row r="145" spans="1:13" s="252" customFormat="1" ht="12" thickBot="1" x14ac:dyDescent="0.25">
      <c r="A145" s="2340">
        <v>800</v>
      </c>
      <c r="B145" s="2303" t="s">
        <v>2</v>
      </c>
      <c r="C145" s="2333" t="s">
        <v>1821</v>
      </c>
      <c r="D145" s="2341" t="s">
        <v>2335</v>
      </c>
      <c r="E145" s="649"/>
      <c r="F145" s="650"/>
      <c r="G145" s="2342"/>
      <c r="I145" s="815"/>
      <c r="J145" s="793"/>
      <c r="K145" s="793"/>
      <c r="L145" s="793"/>
      <c r="M145" s="275"/>
    </row>
    <row r="147" spans="1:13" ht="12.75" customHeight="1" x14ac:dyDescent="0.2">
      <c r="H147" s="275"/>
    </row>
    <row r="148" spans="1:13" ht="18.75" customHeight="1" x14ac:dyDescent="0.2">
      <c r="B148" s="185" t="s">
        <v>548</v>
      </c>
      <c r="C148" s="185"/>
      <c r="D148" s="185"/>
      <c r="E148" s="185"/>
      <c r="F148" s="185"/>
      <c r="G148" s="185"/>
    </row>
    <row r="149" spans="1:13" ht="15.75" customHeight="1" thickBot="1" x14ac:dyDescent="0.25">
      <c r="B149" s="194"/>
      <c r="C149" s="194"/>
      <c r="D149" s="194"/>
      <c r="E149" s="166"/>
      <c r="F149" s="166"/>
      <c r="G149" s="166" t="s">
        <v>106</v>
      </c>
      <c r="H149" s="185"/>
    </row>
    <row r="150" spans="1:13" s="252" customFormat="1" ht="15" customHeight="1" x14ac:dyDescent="0.2">
      <c r="A150" s="3074" t="s">
        <v>1943</v>
      </c>
      <c r="B150" s="3066" t="s">
        <v>155</v>
      </c>
      <c r="C150" s="3076" t="s">
        <v>549</v>
      </c>
      <c r="D150" s="3068" t="s">
        <v>291</v>
      </c>
      <c r="E150" s="3080" t="s">
        <v>1948</v>
      </c>
      <c r="F150" s="3070" t="s">
        <v>1945</v>
      </c>
      <c r="G150" s="3109" t="s">
        <v>158</v>
      </c>
      <c r="H150" s="195"/>
      <c r="I150" s="186"/>
      <c r="J150" s="186"/>
    </row>
    <row r="151" spans="1:13" s="252" customFormat="1" ht="15.75" customHeight="1" thickBot="1" x14ac:dyDescent="0.25">
      <c r="A151" s="3075"/>
      <c r="B151" s="3067"/>
      <c r="C151" s="3077"/>
      <c r="D151" s="3069"/>
      <c r="E151" s="3081"/>
      <c r="F151" s="3108"/>
      <c r="G151" s="3110"/>
      <c r="H151" s="186"/>
    </row>
    <row r="152" spans="1:13" ht="16.5" customHeight="1" thickBot="1" x14ac:dyDescent="0.25">
      <c r="A152" s="326">
        <f>A153</f>
        <v>55000</v>
      </c>
      <c r="B152" s="830" t="s">
        <v>2</v>
      </c>
      <c r="C152" s="328" t="s">
        <v>159</v>
      </c>
      <c r="D152" s="831" t="s">
        <v>160</v>
      </c>
      <c r="E152" s="829">
        <f>E153</f>
        <v>89100</v>
      </c>
      <c r="F152" s="326">
        <f>F153</f>
        <v>89100</v>
      </c>
      <c r="G152" s="832" t="s">
        <v>6</v>
      </c>
      <c r="H152" s="186"/>
      <c r="I152" s="252"/>
      <c r="J152" s="252"/>
    </row>
    <row r="153" spans="1:13" x14ac:dyDescent="0.2">
      <c r="A153" s="961">
        <f>SUM(A154:A158)</f>
        <v>55000</v>
      </c>
      <c r="B153" s="834" t="s">
        <v>6</v>
      </c>
      <c r="C153" s="835" t="s">
        <v>6</v>
      </c>
      <c r="D153" s="836" t="s">
        <v>292</v>
      </c>
      <c r="E153" s="837">
        <f>SUM(E154:E164)</f>
        <v>89100</v>
      </c>
      <c r="F153" s="838">
        <f>SUM(F154:F164)</f>
        <v>89100</v>
      </c>
      <c r="G153" s="839"/>
      <c r="H153" s="252"/>
    </row>
    <row r="154" spans="1:13" x14ac:dyDescent="0.2">
      <c r="A154" s="931"/>
      <c r="B154" s="774" t="s">
        <v>2</v>
      </c>
      <c r="C154" s="336" t="s">
        <v>1797</v>
      </c>
      <c r="D154" s="741" t="s">
        <v>136</v>
      </c>
      <c r="E154" s="840"/>
      <c r="F154" s="841"/>
      <c r="G154" s="318"/>
      <c r="H154" s="186"/>
      <c r="I154" s="842"/>
    </row>
    <row r="155" spans="1:13" ht="22.5" x14ac:dyDescent="0.2">
      <c r="A155" s="2343">
        <v>34000</v>
      </c>
      <c r="B155" s="2344" t="s">
        <v>2</v>
      </c>
      <c r="C155" s="2345" t="s">
        <v>1824</v>
      </c>
      <c r="D155" s="2346" t="s">
        <v>1825</v>
      </c>
      <c r="E155" s="2347">
        <v>45000</v>
      </c>
      <c r="F155" s="2348">
        <v>45000</v>
      </c>
      <c r="G155" s="340"/>
      <c r="H155" s="186"/>
      <c r="I155" s="842"/>
    </row>
    <row r="156" spans="1:13" ht="22.5" x14ac:dyDescent="0.2">
      <c r="A156" s="931">
        <v>7000</v>
      </c>
      <c r="B156" s="774" t="s">
        <v>2</v>
      </c>
      <c r="C156" s="2323" t="s">
        <v>1830</v>
      </c>
      <c r="D156" s="2255" t="s">
        <v>1831</v>
      </c>
      <c r="E156" s="840"/>
      <c r="F156" s="841"/>
      <c r="G156" s="318"/>
      <c r="H156" s="186"/>
      <c r="I156" s="842"/>
    </row>
    <row r="157" spans="1:13" ht="22.5" x14ac:dyDescent="0.2">
      <c r="A157" s="931">
        <v>9000</v>
      </c>
      <c r="B157" s="774" t="s">
        <v>2</v>
      </c>
      <c r="C157" s="2323" t="s">
        <v>1832</v>
      </c>
      <c r="D157" s="2255" t="s">
        <v>1833</v>
      </c>
      <c r="E157" s="840"/>
      <c r="F157" s="841"/>
      <c r="G157" s="318"/>
      <c r="H157" s="186"/>
      <c r="I157" s="842"/>
    </row>
    <row r="158" spans="1:13" ht="22.5" x14ac:dyDescent="0.2">
      <c r="A158" s="931">
        <v>5000</v>
      </c>
      <c r="B158" s="774" t="s">
        <v>2</v>
      </c>
      <c r="C158" s="2323" t="s">
        <v>1834</v>
      </c>
      <c r="D158" s="2255" t="s">
        <v>1835</v>
      </c>
      <c r="E158" s="840"/>
      <c r="F158" s="841"/>
      <c r="G158" s="318"/>
      <c r="H158" s="186"/>
      <c r="I158" s="842"/>
    </row>
    <row r="159" spans="1:13" ht="22.5" x14ac:dyDescent="0.2">
      <c r="A159" s="931"/>
      <c r="B159" s="774" t="s">
        <v>2</v>
      </c>
      <c r="C159" s="2323" t="s">
        <v>2184</v>
      </c>
      <c r="D159" s="2255" t="s">
        <v>2185</v>
      </c>
      <c r="E159" s="840">
        <v>10000</v>
      </c>
      <c r="F159" s="841">
        <v>10000</v>
      </c>
      <c r="G159" s="318"/>
      <c r="H159" s="186"/>
      <c r="I159" s="842"/>
    </row>
    <row r="160" spans="1:13" ht="22.5" x14ac:dyDescent="0.2">
      <c r="A160" s="931"/>
      <c r="B160" s="774" t="s">
        <v>2</v>
      </c>
      <c r="C160" s="2323" t="s">
        <v>1832</v>
      </c>
      <c r="D160" s="2255" t="s">
        <v>1833</v>
      </c>
      <c r="E160" s="840">
        <v>5000</v>
      </c>
      <c r="F160" s="841">
        <v>5000</v>
      </c>
      <c r="G160" s="318"/>
      <c r="H160" s="186"/>
      <c r="I160" s="842"/>
    </row>
    <row r="161" spans="1:9" ht="22.5" x14ac:dyDescent="0.2">
      <c r="A161" s="931"/>
      <c r="B161" s="774" t="s">
        <v>2</v>
      </c>
      <c r="C161" s="2323" t="s">
        <v>2340</v>
      </c>
      <c r="D161" s="2255" t="s">
        <v>2186</v>
      </c>
      <c r="E161" s="840">
        <v>7100</v>
      </c>
      <c r="F161" s="841">
        <v>7100</v>
      </c>
      <c r="G161" s="318"/>
      <c r="H161" s="186"/>
      <c r="I161" s="842"/>
    </row>
    <row r="162" spans="1:9" ht="22.5" x14ac:dyDescent="0.2">
      <c r="A162" s="931"/>
      <c r="B162" s="774" t="s">
        <v>2</v>
      </c>
      <c r="C162" s="2323" t="s">
        <v>2336</v>
      </c>
      <c r="D162" s="2255" t="s">
        <v>2187</v>
      </c>
      <c r="E162" s="840">
        <v>8000</v>
      </c>
      <c r="F162" s="841">
        <v>8000</v>
      </c>
      <c r="G162" s="318"/>
      <c r="H162" s="186"/>
      <c r="I162" s="842"/>
    </row>
    <row r="163" spans="1:9" ht="22.5" x14ac:dyDescent="0.2">
      <c r="A163" s="931"/>
      <c r="B163" s="774" t="s">
        <v>2</v>
      </c>
      <c r="C163" s="2323" t="s">
        <v>2337</v>
      </c>
      <c r="D163" s="2255" t="s">
        <v>2338</v>
      </c>
      <c r="E163" s="840">
        <v>11000</v>
      </c>
      <c r="F163" s="841">
        <v>11000</v>
      </c>
      <c r="G163" s="318"/>
      <c r="H163" s="186"/>
      <c r="I163" s="842"/>
    </row>
    <row r="164" spans="1:9" ht="12" thickBot="1" x14ac:dyDescent="0.25">
      <c r="A164" s="962"/>
      <c r="B164" s="960" t="s">
        <v>2</v>
      </c>
      <c r="C164" s="2356" t="s">
        <v>2339</v>
      </c>
      <c r="D164" s="2357" t="s">
        <v>2188</v>
      </c>
      <c r="E164" s="958">
        <v>3000</v>
      </c>
      <c r="F164" s="959">
        <v>3000</v>
      </c>
      <c r="G164" s="347"/>
      <c r="H164" s="186"/>
      <c r="I164" s="842"/>
    </row>
    <row r="165" spans="1:9" ht="12.75" customHeight="1" x14ac:dyDescent="0.2">
      <c r="A165" s="275"/>
      <c r="B165" s="845"/>
      <c r="C165" s="846"/>
      <c r="D165" s="726"/>
      <c r="E165" s="275"/>
      <c r="F165" s="275"/>
      <c r="G165" s="823"/>
      <c r="H165" s="186"/>
    </row>
    <row r="166" spans="1:9" ht="12.75" customHeight="1" x14ac:dyDescent="0.2">
      <c r="B166" s="845"/>
      <c r="C166" s="846"/>
      <c r="D166" s="847"/>
      <c r="E166" s="253"/>
      <c r="F166" s="253"/>
      <c r="G166" s="253"/>
      <c r="H166" s="186"/>
    </row>
    <row r="167" spans="1:9" ht="18" customHeight="1" x14ac:dyDescent="0.2">
      <c r="B167" s="185" t="s">
        <v>550</v>
      </c>
      <c r="C167" s="185"/>
      <c r="D167" s="185"/>
      <c r="E167" s="185"/>
      <c r="F167" s="185"/>
      <c r="G167" s="185"/>
      <c r="H167" s="823"/>
    </row>
    <row r="168" spans="1:9" ht="15" customHeight="1" thickBot="1" x14ac:dyDescent="0.25">
      <c r="B168" s="194"/>
      <c r="C168" s="677"/>
      <c r="D168" s="194"/>
      <c r="E168" s="254"/>
      <c r="F168" s="254"/>
      <c r="G168" s="166" t="s">
        <v>106</v>
      </c>
      <c r="H168" s="185"/>
    </row>
    <row r="169" spans="1:9" ht="15.75" customHeight="1" x14ac:dyDescent="0.2">
      <c r="A169" s="3074" t="s">
        <v>1943</v>
      </c>
      <c r="B169" s="3066" t="s">
        <v>155</v>
      </c>
      <c r="C169" s="3102" t="s">
        <v>551</v>
      </c>
      <c r="D169" s="3078" t="s">
        <v>354</v>
      </c>
      <c r="E169" s="3080" t="s">
        <v>1948</v>
      </c>
      <c r="F169" s="3070" t="s">
        <v>1945</v>
      </c>
      <c r="G169" s="3109" t="s">
        <v>158</v>
      </c>
      <c r="H169" s="544"/>
    </row>
    <row r="170" spans="1:9" ht="12" thickBot="1" x14ac:dyDescent="0.25">
      <c r="A170" s="3075"/>
      <c r="B170" s="3067"/>
      <c r="C170" s="3103"/>
      <c r="D170" s="3079"/>
      <c r="E170" s="3081"/>
      <c r="F170" s="3108"/>
      <c r="G170" s="3110"/>
      <c r="H170" s="186"/>
    </row>
    <row r="171" spans="1:9" s="252" customFormat="1" ht="15.75" customHeight="1" thickBot="1" x14ac:dyDescent="0.3">
      <c r="A171" s="170">
        <f>SUM(A172:A177)</f>
        <v>1495</v>
      </c>
      <c r="B171" s="168" t="s">
        <v>2</v>
      </c>
      <c r="C171" s="508" t="s">
        <v>159</v>
      </c>
      <c r="D171" s="348" t="s">
        <v>160</v>
      </c>
      <c r="E171" s="170">
        <f>SUM(E172:E177)</f>
        <v>1977</v>
      </c>
      <c r="F171" s="170">
        <f>SUM(F172:F177)</f>
        <v>1977</v>
      </c>
      <c r="G171" s="206"/>
    </row>
    <row r="172" spans="1:9" ht="22.5" x14ac:dyDescent="0.2">
      <c r="A172" s="850">
        <v>1300</v>
      </c>
      <c r="B172" s="857" t="s">
        <v>161</v>
      </c>
      <c r="C172" s="852" t="s">
        <v>1796</v>
      </c>
      <c r="D172" s="858" t="s">
        <v>1827</v>
      </c>
      <c r="E172" s="859">
        <v>1252</v>
      </c>
      <c r="F172" s="2564">
        <v>1252</v>
      </c>
      <c r="G172" s="826"/>
      <c r="H172" s="186"/>
    </row>
    <row r="173" spans="1:9" ht="22.5" x14ac:dyDescent="0.2">
      <c r="A173" s="860"/>
      <c r="B173" s="857" t="s">
        <v>161</v>
      </c>
      <c r="C173" s="852" t="s">
        <v>1796</v>
      </c>
      <c r="D173" s="858" t="s">
        <v>1826</v>
      </c>
      <c r="E173" s="861"/>
      <c r="F173" s="853"/>
      <c r="G173" s="826"/>
      <c r="H173" s="186"/>
    </row>
    <row r="174" spans="1:9" ht="22.5" x14ac:dyDescent="0.2">
      <c r="A174" s="854">
        <v>195</v>
      </c>
      <c r="B174" s="851" t="s">
        <v>161</v>
      </c>
      <c r="C174" s="855" t="s">
        <v>2189</v>
      </c>
      <c r="D174" s="862" t="s">
        <v>1828</v>
      </c>
      <c r="E174" s="856">
        <v>225</v>
      </c>
      <c r="F174" s="2563">
        <v>225</v>
      </c>
      <c r="G174" s="723"/>
      <c r="H174" s="186"/>
    </row>
    <row r="175" spans="1:9" ht="22.5" x14ac:dyDescent="0.2">
      <c r="A175" s="2558"/>
      <c r="B175" s="851" t="s">
        <v>161</v>
      </c>
      <c r="C175" s="855" t="s">
        <v>2189</v>
      </c>
      <c r="D175" s="862" t="s">
        <v>1829</v>
      </c>
      <c r="E175" s="2559"/>
      <c r="F175" s="386"/>
      <c r="G175" s="723"/>
      <c r="H175" s="186"/>
    </row>
    <row r="176" spans="1:9" ht="33.75" x14ac:dyDescent="0.2">
      <c r="A176" s="854"/>
      <c r="B176" s="851" t="s">
        <v>161</v>
      </c>
      <c r="C176" s="855" t="s">
        <v>2341</v>
      </c>
      <c r="D176" s="2281" t="s">
        <v>2190</v>
      </c>
      <c r="E176" s="859">
        <v>500</v>
      </c>
      <c r="F176" s="2564">
        <v>500</v>
      </c>
      <c r="G176" s="826"/>
      <c r="H176" s="186"/>
    </row>
    <row r="177" spans="1:8" ht="34.5" thickBot="1" x14ac:dyDescent="0.25">
      <c r="A177" s="2560"/>
      <c r="B177" s="2561" t="s">
        <v>161</v>
      </c>
      <c r="C177" s="2562" t="s">
        <v>2341</v>
      </c>
      <c r="D177" s="2565" t="s">
        <v>2191</v>
      </c>
      <c r="E177" s="2566"/>
      <c r="F177" s="2567"/>
      <c r="G177" s="2568"/>
      <c r="H177" s="186"/>
    </row>
    <row r="178" spans="1:8" ht="15.75" customHeight="1" x14ac:dyDescent="0.2"/>
    <row r="179" spans="1:8" ht="15.75" customHeight="1" x14ac:dyDescent="0.2"/>
    <row r="180" spans="1:8" s="252" customFormat="1" ht="16.5" customHeight="1" x14ac:dyDescent="0.25">
      <c r="B180" s="864" t="s">
        <v>552</v>
      </c>
      <c r="C180" s="864"/>
      <c r="D180" s="864"/>
      <c r="E180" s="864"/>
      <c r="F180" s="864"/>
      <c r="G180" s="864"/>
      <c r="H180" s="472"/>
    </row>
    <row r="181" spans="1:8" ht="18.75" customHeight="1" thickBot="1" x14ac:dyDescent="0.3">
      <c r="B181" s="2"/>
      <c r="C181" s="2"/>
      <c r="D181" s="2"/>
      <c r="E181" s="567"/>
      <c r="F181" s="567"/>
      <c r="G181" s="567" t="s">
        <v>106</v>
      </c>
      <c r="H181" s="865"/>
    </row>
    <row r="182" spans="1:8" ht="15" customHeight="1" x14ac:dyDescent="0.2">
      <c r="A182" s="3074" t="s">
        <v>1943</v>
      </c>
      <c r="B182" s="3084" t="s">
        <v>294</v>
      </c>
      <c r="C182" s="3086" t="s">
        <v>553</v>
      </c>
      <c r="D182" s="3068" t="s">
        <v>295</v>
      </c>
      <c r="E182" s="3080" t="s">
        <v>1948</v>
      </c>
      <c r="F182" s="3070" t="s">
        <v>1945</v>
      </c>
      <c r="G182" s="3109" t="s">
        <v>158</v>
      </c>
      <c r="H182" s="364"/>
    </row>
    <row r="183" spans="1:8" ht="12" thickBot="1" x14ac:dyDescent="0.25">
      <c r="A183" s="3075"/>
      <c r="B183" s="3099"/>
      <c r="C183" s="3096"/>
      <c r="D183" s="3069"/>
      <c r="E183" s="3081"/>
      <c r="F183" s="3108"/>
      <c r="G183" s="3110"/>
      <c r="H183" s="186"/>
    </row>
    <row r="184" spans="1:8" ht="14.25" customHeight="1" thickBot="1" x14ac:dyDescent="0.25">
      <c r="A184" s="369">
        <f>A185+A190</f>
        <v>23980</v>
      </c>
      <c r="B184" s="366" t="s">
        <v>1</v>
      </c>
      <c r="C184" s="367" t="s">
        <v>159</v>
      </c>
      <c r="D184" s="866" t="s">
        <v>297</v>
      </c>
      <c r="E184" s="867">
        <f>E185+E190</f>
        <v>23980</v>
      </c>
      <c r="F184" s="369">
        <v>23980</v>
      </c>
      <c r="G184" s="206" t="s">
        <v>6</v>
      </c>
      <c r="H184" s="186"/>
    </row>
    <row r="185" spans="1:8" ht="13.5" customHeight="1" x14ac:dyDescent="0.2">
      <c r="A185" s="572">
        <f>SUM(A186:A189)</f>
        <v>3210</v>
      </c>
      <c r="B185" s="750" t="s">
        <v>2</v>
      </c>
      <c r="C185" s="868" t="s">
        <v>6</v>
      </c>
      <c r="D185" s="869" t="s">
        <v>554</v>
      </c>
      <c r="E185" s="576">
        <f>SUM(E186:E189)</f>
        <v>6730</v>
      </c>
      <c r="F185" s="870">
        <f>SUM(F186:F189)</f>
        <v>6730</v>
      </c>
      <c r="G185" s="871"/>
      <c r="H185" s="186"/>
    </row>
    <row r="186" spans="1:8" ht="12.75" customHeight="1" x14ac:dyDescent="0.2">
      <c r="A186" s="384">
        <v>2010</v>
      </c>
      <c r="B186" s="378" t="s">
        <v>2</v>
      </c>
      <c r="C186" s="46">
        <v>40100000000</v>
      </c>
      <c r="D186" s="872" t="s">
        <v>555</v>
      </c>
      <c r="E186" s="385">
        <v>4930</v>
      </c>
      <c r="F186" s="783">
        <v>4930</v>
      </c>
      <c r="G186" s="873"/>
      <c r="H186" s="186"/>
    </row>
    <row r="187" spans="1:8" ht="12.75" customHeight="1" x14ac:dyDescent="0.2">
      <c r="A187" s="384">
        <v>800</v>
      </c>
      <c r="B187" s="378" t="s">
        <v>2</v>
      </c>
      <c r="C187" s="583">
        <v>40300000000</v>
      </c>
      <c r="D187" s="872" t="s">
        <v>556</v>
      </c>
      <c r="E187" s="385">
        <v>800</v>
      </c>
      <c r="F187" s="783">
        <v>800</v>
      </c>
      <c r="G187" s="586"/>
      <c r="H187" s="186"/>
    </row>
    <row r="188" spans="1:8" ht="12.75" customHeight="1" x14ac:dyDescent="0.2">
      <c r="A188" s="384"/>
      <c r="B188" s="378" t="s">
        <v>2</v>
      </c>
      <c r="C188" s="583" t="s">
        <v>557</v>
      </c>
      <c r="D188" s="872" t="s">
        <v>558</v>
      </c>
      <c r="E188" s="385">
        <v>500</v>
      </c>
      <c r="F188" s="783">
        <v>500</v>
      </c>
      <c r="G188" s="586"/>
      <c r="H188" s="186"/>
    </row>
    <row r="189" spans="1:8" ht="23.25" thickBot="1" x14ac:dyDescent="0.25">
      <c r="A189" s="384">
        <v>400</v>
      </c>
      <c r="B189" s="378" t="s">
        <v>2</v>
      </c>
      <c r="C189" s="583" t="s">
        <v>559</v>
      </c>
      <c r="D189" s="337" t="s">
        <v>560</v>
      </c>
      <c r="E189" s="385">
        <v>500</v>
      </c>
      <c r="F189" s="783">
        <v>500</v>
      </c>
      <c r="G189" s="586"/>
      <c r="H189" s="186"/>
    </row>
    <row r="190" spans="1:8" ht="13.5" customHeight="1" x14ac:dyDescent="0.2">
      <c r="A190" s="572">
        <f>SUM(A191:A195)</f>
        <v>20770</v>
      </c>
      <c r="B190" s="750" t="s">
        <v>2</v>
      </c>
      <c r="C190" s="868" t="s">
        <v>6</v>
      </c>
      <c r="D190" s="869" t="s">
        <v>561</v>
      </c>
      <c r="E190" s="576">
        <f>SUM(E191:E195)</f>
        <v>17250</v>
      </c>
      <c r="F190" s="870">
        <f>SUM(F191:F195)</f>
        <v>17250</v>
      </c>
      <c r="G190" s="871"/>
      <c r="H190" s="186"/>
    </row>
    <row r="191" spans="1:8" ht="12.75" customHeight="1" x14ac:dyDescent="0.2">
      <c r="A191" s="384">
        <v>0</v>
      </c>
      <c r="B191" s="378" t="s">
        <v>2</v>
      </c>
      <c r="C191" s="46" t="s">
        <v>562</v>
      </c>
      <c r="D191" s="874" t="s">
        <v>563</v>
      </c>
      <c r="E191" s="385"/>
      <c r="F191" s="783"/>
      <c r="G191" s="873"/>
      <c r="H191" s="186"/>
    </row>
    <row r="192" spans="1:8" ht="22.5" x14ac:dyDescent="0.2">
      <c r="A192" s="384">
        <v>0</v>
      </c>
      <c r="B192" s="378" t="s">
        <v>2</v>
      </c>
      <c r="C192" s="583" t="s">
        <v>564</v>
      </c>
      <c r="D192" s="875" t="s">
        <v>565</v>
      </c>
      <c r="E192" s="385"/>
      <c r="F192" s="783"/>
      <c r="G192" s="586"/>
      <c r="H192" s="186"/>
    </row>
    <row r="193" spans="1:8" ht="12.75" customHeight="1" x14ac:dyDescent="0.2">
      <c r="A193" s="377">
        <v>0</v>
      </c>
      <c r="B193" s="876" t="s">
        <v>2</v>
      </c>
      <c r="C193" s="814" t="s">
        <v>566</v>
      </c>
      <c r="D193" s="877" t="s">
        <v>567</v>
      </c>
      <c r="E193" s="381"/>
      <c r="F193" s="878"/>
      <c r="G193" s="879"/>
      <c r="H193" s="186"/>
    </row>
    <row r="194" spans="1:8" ht="12.75" customHeight="1" x14ac:dyDescent="0.2">
      <c r="A194" s="384">
        <v>1500</v>
      </c>
      <c r="B194" s="378" t="s">
        <v>2</v>
      </c>
      <c r="C194" s="583" t="s">
        <v>568</v>
      </c>
      <c r="D194" s="880" t="s">
        <v>569</v>
      </c>
      <c r="E194" s="385">
        <v>4750</v>
      </c>
      <c r="F194" s="783">
        <v>4750</v>
      </c>
      <c r="G194" s="586"/>
      <c r="H194" s="186"/>
    </row>
    <row r="195" spans="1:8" ht="23.25" thickBot="1" x14ac:dyDescent="0.25">
      <c r="A195" s="746">
        <v>19270</v>
      </c>
      <c r="B195" s="881" t="s">
        <v>2</v>
      </c>
      <c r="C195" s="882" t="s">
        <v>570</v>
      </c>
      <c r="D195" s="883" t="s">
        <v>571</v>
      </c>
      <c r="E195" s="884">
        <v>12500</v>
      </c>
      <c r="F195" s="885">
        <v>12500</v>
      </c>
      <c r="G195" s="588"/>
      <c r="H195" s="186"/>
    </row>
    <row r="196" spans="1:8" x14ac:dyDescent="0.2">
      <c r="B196" s="186"/>
      <c r="E196" s="186"/>
      <c r="F196" s="186"/>
      <c r="G196" s="186"/>
      <c r="H196" s="186"/>
    </row>
  </sheetData>
  <mergeCells count="70">
    <mergeCell ref="G150:G151"/>
    <mergeCell ref="G169:G170"/>
    <mergeCell ref="A182:A183"/>
    <mergeCell ref="B182:B183"/>
    <mergeCell ref="C182:C183"/>
    <mergeCell ref="D182:D183"/>
    <mergeCell ref="E182:E183"/>
    <mergeCell ref="F182:F183"/>
    <mergeCell ref="G182:G183"/>
    <mergeCell ref="A169:A170"/>
    <mergeCell ref="B169:B170"/>
    <mergeCell ref="C169:C170"/>
    <mergeCell ref="D169:D170"/>
    <mergeCell ref="A101:A102"/>
    <mergeCell ref="F169:F170"/>
    <mergeCell ref="A150:A151"/>
    <mergeCell ref="B150:B151"/>
    <mergeCell ref="C150:C151"/>
    <mergeCell ref="D150:D151"/>
    <mergeCell ref="E150:E151"/>
    <mergeCell ref="F150:F151"/>
    <mergeCell ref="E169:E170"/>
    <mergeCell ref="B101:B102"/>
    <mergeCell ref="C101:C102"/>
    <mergeCell ref="D101:D102"/>
    <mergeCell ref="E101:E102"/>
    <mergeCell ref="A133:A134"/>
    <mergeCell ref="B133:B134"/>
    <mergeCell ref="C133:C134"/>
    <mergeCell ref="A1:H1"/>
    <mergeCell ref="G21:G22"/>
    <mergeCell ref="A35:A36"/>
    <mergeCell ref="B35:B36"/>
    <mergeCell ref="C35:C36"/>
    <mergeCell ref="D35:D36"/>
    <mergeCell ref="E35:E36"/>
    <mergeCell ref="F35:F36"/>
    <mergeCell ref="G35:G36"/>
    <mergeCell ref="A21:A22"/>
    <mergeCell ref="B21:B22"/>
    <mergeCell ref="C21:C22"/>
    <mergeCell ref="E7:E8"/>
    <mergeCell ref="A3:H3"/>
    <mergeCell ref="H35:H36"/>
    <mergeCell ref="C5:E5"/>
    <mergeCell ref="C7:C8"/>
    <mergeCell ref="D7:D8"/>
    <mergeCell ref="F101:F102"/>
    <mergeCell ref="G101:G102"/>
    <mergeCell ref="A44:A45"/>
    <mergeCell ref="B44:B45"/>
    <mergeCell ref="C44:C45"/>
    <mergeCell ref="D44:D45"/>
    <mergeCell ref="E44:E45"/>
    <mergeCell ref="D21:D22"/>
    <mergeCell ref="E21:E22"/>
    <mergeCell ref="F21:F22"/>
    <mergeCell ref="A75:A76"/>
    <mergeCell ref="B75:B76"/>
    <mergeCell ref="C75:C76"/>
    <mergeCell ref="D75:D76"/>
    <mergeCell ref="D133:D134"/>
    <mergeCell ref="E133:E134"/>
    <mergeCell ref="F133:F134"/>
    <mergeCell ref="G133:G134"/>
    <mergeCell ref="G44:G45"/>
    <mergeCell ref="F44:F45"/>
    <mergeCell ref="F75:F76"/>
    <mergeCell ref="G75:G76"/>
    <mergeCell ref="E75:E76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84" fitToHeight="3" orientation="portrait" r:id="rId1"/>
  <headerFooter alignWithMargins="0"/>
  <rowBreaks count="3" manualBreakCount="3">
    <brk id="70" max="16383" man="1"/>
    <brk id="130" max="16383" man="1"/>
    <brk id="178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4453D-691B-4E28-9860-BE39155D2A88}">
  <sheetPr>
    <tabColor theme="8" tint="0.59999389629810485"/>
  </sheetPr>
  <dimension ref="A1:M69"/>
  <sheetViews>
    <sheetView topLeftCell="A47" zoomScaleNormal="100" zoomScaleSheetLayoutView="75" workbookViewId="0">
      <selection activeCell="D55" sqref="D55"/>
    </sheetView>
  </sheetViews>
  <sheetFormatPr defaultColWidth="9.140625" defaultRowHeight="11.25" x14ac:dyDescent="0.2"/>
  <cols>
    <col min="1" max="1" width="8.7109375" style="186" customWidth="1"/>
    <col min="2" max="2" width="3.85546875" style="188" customWidth="1"/>
    <col min="3" max="3" width="7.7109375" style="186" customWidth="1"/>
    <col min="4" max="4" width="43" style="186" customWidth="1"/>
    <col min="5" max="5" width="10.42578125" style="252" customWidth="1"/>
    <col min="6" max="8" width="9.140625" style="252" customWidth="1"/>
    <col min="9" max="9" width="9.42578125" style="252" customWidth="1"/>
    <col min="10" max="10" width="12.28515625" style="188" customWidth="1"/>
    <col min="11" max="11" width="7.140625" style="186" customWidth="1"/>
    <col min="12" max="16384" width="9.140625" style="186"/>
  </cols>
  <sheetData>
    <row r="1" spans="1:13" ht="18" customHeight="1" x14ac:dyDescent="0.25">
      <c r="A1" s="3014" t="s">
        <v>1937</v>
      </c>
      <c r="B1" s="3014"/>
      <c r="C1" s="3014"/>
      <c r="D1" s="3014"/>
      <c r="E1" s="3014"/>
      <c r="F1" s="3014"/>
      <c r="G1" s="3014"/>
      <c r="H1" s="3014"/>
      <c r="I1" s="3014"/>
      <c r="J1" s="3014"/>
    </row>
    <row r="2" spans="1:13" ht="12.75" customHeight="1" x14ac:dyDescent="0.2"/>
    <row r="3" spans="1:13" s="3" customFormat="1" ht="15.75" customHeight="1" x14ac:dyDescent="0.25">
      <c r="A3" s="3064" t="s">
        <v>131</v>
      </c>
      <c r="B3" s="3064"/>
      <c r="C3" s="3064"/>
      <c r="D3" s="3064"/>
      <c r="E3" s="3064"/>
      <c r="F3" s="3064"/>
      <c r="G3" s="3064"/>
      <c r="H3" s="3064"/>
      <c r="I3" s="3064"/>
      <c r="J3" s="3064"/>
    </row>
    <row r="4" spans="1:13" s="3" customFormat="1" ht="15.75" x14ac:dyDescent="0.25">
      <c r="B4" s="162"/>
      <c r="C4" s="162"/>
      <c r="D4" s="162"/>
      <c r="E4" s="700"/>
      <c r="F4" s="700"/>
      <c r="G4" s="700"/>
      <c r="H4" s="700"/>
      <c r="I4" s="700"/>
      <c r="J4" s="162"/>
    </row>
    <row r="5" spans="1:13" ht="18.75" customHeight="1" x14ac:dyDescent="0.2">
      <c r="B5" s="185" t="s">
        <v>427</v>
      </c>
      <c r="C5" s="185"/>
      <c r="D5" s="185"/>
      <c r="E5" s="185"/>
      <c r="F5" s="185"/>
      <c r="G5" s="185"/>
      <c r="H5" s="185"/>
      <c r="I5" s="185"/>
      <c r="J5" s="185"/>
    </row>
    <row r="6" spans="1:13" ht="12.75" customHeight="1" thickBot="1" x14ac:dyDescent="0.25">
      <c r="B6" s="194"/>
      <c r="C6" s="194"/>
      <c r="D6" s="194"/>
      <c r="E6" s="194"/>
      <c r="F6" s="194"/>
      <c r="G6" s="194"/>
      <c r="H6" s="194"/>
      <c r="I6" s="194"/>
      <c r="J6" s="166" t="s">
        <v>106</v>
      </c>
    </row>
    <row r="7" spans="1:13" ht="17.25" customHeight="1" thickBot="1" x14ac:dyDescent="0.25">
      <c r="A7" s="3074" t="s">
        <v>1943</v>
      </c>
      <c r="B7" s="3084" t="s">
        <v>294</v>
      </c>
      <c r="C7" s="3086" t="s">
        <v>428</v>
      </c>
      <c r="D7" s="3068" t="s">
        <v>429</v>
      </c>
      <c r="E7" s="3117" t="s">
        <v>2194</v>
      </c>
      <c r="F7" s="3115" t="s">
        <v>2195</v>
      </c>
      <c r="G7" s="3115"/>
      <c r="H7" s="3115"/>
      <c r="I7" s="3115"/>
      <c r="J7" s="3116"/>
    </row>
    <row r="8" spans="1:13" ht="29.25" customHeight="1" thickBot="1" x14ac:dyDescent="0.25">
      <c r="A8" s="3075"/>
      <c r="B8" s="3099"/>
      <c r="C8" s="3096"/>
      <c r="D8" s="3069"/>
      <c r="E8" s="3118"/>
      <c r="F8" s="2571" t="s">
        <v>1196</v>
      </c>
      <c r="G8" s="2572" t="s">
        <v>1195</v>
      </c>
      <c r="H8" s="2573" t="s">
        <v>2202</v>
      </c>
      <c r="I8" s="2613" t="s">
        <v>431</v>
      </c>
      <c r="J8" s="2608" t="s">
        <v>2196</v>
      </c>
    </row>
    <row r="9" spans="1:13" ht="15" customHeight="1" thickBot="1" x14ac:dyDescent="0.25">
      <c r="A9" s="729">
        <f>SUM(A10:A69)</f>
        <v>300362.7</v>
      </c>
      <c r="B9" s="203" t="s">
        <v>2</v>
      </c>
      <c r="C9" s="508" t="s">
        <v>432</v>
      </c>
      <c r="D9" s="348" t="s">
        <v>2193</v>
      </c>
      <c r="E9" s="2569">
        <f>F9+G9+H9+I9+J9</f>
        <v>494043.76</v>
      </c>
      <c r="F9" s="2585">
        <f>SUM(F10:F69)</f>
        <v>86500.000000000029</v>
      </c>
      <c r="G9" s="2586">
        <f t="shared" ref="G9:J9" si="0">SUM(G10:G69)</f>
        <v>125000.00000000003</v>
      </c>
      <c r="H9" s="2587">
        <f t="shared" si="0"/>
        <v>36057</v>
      </c>
      <c r="I9" s="2614">
        <f t="shared" si="0"/>
        <v>39190.999999999993</v>
      </c>
      <c r="J9" s="731">
        <f t="shared" si="0"/>
        <v>207295.75999999995</v>
      </c>
      <c r="L9" s="732"/>
      <c r="M9" s="187"/>
    </row>
    <row r="10" spans="1:13" s="252" customFormat="1" ht="22.5" x14ac:dyDescent="0.25">
      <c r="A10" s="733">
        <v>4972.9799999999996</v>
      </c>
      <c r="B10" s="734" t="s">
        <v>161</v>
      </c>
      <c r="C10" s="735" t="s">
        <v>433</v>
      </c>
      <c r="D10" s="736" t="s">
        <v>1263</v>
      </c>
      <c r="E10" s="849">
        <f>SUM(F10:J10)</f>
        <v>6985.78</v>
      </c>
      <c r="F10" s="2597">
        <v>1341.63</v>
      </c>
      <c r="G10" s="2598">
        <v>6.41</v>
      </c>
      <c r="H10" s="2590">
        <v>2675.49</v>
      </c>
      <c r="I10" s="2615">
        <v>752.5</v>
      </c>
      <c r="J10" s="2609">
        <v>2209.75</v>
      </c>
    </row>
    <row r="11" spans="1:13" s="252" customFormat="1" ht="22.5" x14ac:dyDescent="0.25">
      <c r="A11" s="384">
        <v>4970.2</v>
      </c>
      <c r="B11" s="739" t="s">
        <v>161</v>
      </c>
      <c r="C11" s="160" t="s">
        <v>434</v>
      </c>
      <c r="D11" s="740" t="s">
        <v>1257</v>
      </c>
      <c r="E11" s="386">
        <f t="shared" ref="E11:E69" si="1">SUM(F11:J11)</f>
        <v>9234.130000000001</v>
      </c>
      <c r="F11" s="2599">
        <v>1288.1500000000001</v>
      </c>
      <c r="G11" s="2600">
        <v>3551.68</v>
      </c>
      <c r="H11" s="2593">
        <v>0</v>
      </c>
      <c r="I11" s="2616">
        <v>961.5</v>
      </c>
      <c r="J11" s="2610">
        <v>3432.8</v>
      </c>
    </row>
    <row r="12" spans="1:13" s="252" customFormat="1" x14ac:dyDescent="0.25">
      <c r="A12" s="384">
        <v>1579.85</v>
      </c>
      <c r="B12" s="739" t="s">
        <v>161</v>
      </c>
      <c r="C12" s="160">
        <v>1406</v>
      </c>
      <c r="D12" s="742" t="s">
        <v>2342</v>
      </c>
      <c r="E12" s="386">
        <f t="shared" si="1"/>
        <v>2747.05</v>
      </c>
      <c r="F12" s="2599">
        <v>393.06</v>
      </c>
      <c r="G12" s="2600">
        <v>863.98</v>
      </c>
      <c r="H12" s="2593">
        <v>0</v>
      </c>
      <c r="I12" s="2616">
        <v>103.1</v>
      </c>
      <c r="J12" s="2610">
        <v>1386.91</v>
      </c>
    </row>
    <row r="13" spans="1:13" s="252" customFormat="1" ht="22.5" x14ac:dyDescent="0.25">
      <c r="A13" s="384">
        <v>3342.46</v>
      </c>
      <c r="B13" s="739" t="s">
        <v>161</v>
      </c>
      <c r="C13" s="160" t="s">
        <v>435</v>
      </c>
      <c r="D13" s="742" t="s">
        <v>1268</v>
      </c>
      <c r="E13" s="386">
        <f t="shared" si="1"/>
        <v>6565.41</v>
      </c>
      <c r="F13" s="2599">
        <v>1006.49</v>
      </c>
      <c r="G13" s="2600">
        <v>2929.34</v>
      </c>
      <c r="H13" s="2593">
        <v>0</v>
      </c>
      <c r="I13" s="2616">
        <v>110</v>
      </c>
      <c r="J13" s="2610">
        <v>2519.58</v>
      </c>
    </row>
    <row r="14" spans="1:13" s="252" customFormat="1" ht="33.75" x14ac:dyDescent="0.25">
      <c r="A14" s="384">
        <v>8029.55</v>
      </c>
      <c r="B14" s="739" t="s">
        <v>161</v>
      </c>
      <c r="C14" s="160">
        <v>1421</v>
      </c>
      <c r="D14" s="742" t="s">
        <v>2343</v>
      </c>
      <c r="E14" s="386">
        <f t="shared" si="1"/>
        <v>15529.21</v>
      </c>
      <c r="F14" s="2599">
        <v>2168.9899999999998</v>
      </c>
      <c r="G14" s="2600">
        <v>6375.47</v>
      </c>
      <c r="H14" s="2593">
        <v>0</v>
      </c>
      <c r="I14" s="2616">
        <v>856</v>
      </c>
      <c r="J14" s="2610">
        <v>6128.75</v>
      </c>
    </row>
    <row r="15" spans="1:13" s="252" customFormat="1" ht="22.5" x14ac:dyDescent="0.25">
      <c r="A15" s="384">
        <v>2425.48</v>
      </c>
      <c r="B15" s="739" t="s">
        <v>161</v>
      </c>
      <c r="C15" s="160" t="s">
        <v>436</v>
      </c>
      <c r="D15" s="742" t="s">
        <v>1270</v>
      </c>
      <c r="E15" s="386">
        <f t="shared" si="1"/>
        <v>3235.3100000000004</v>
      </c>
      <c r="F15" s="2599">
        <v>771.46</v>
      </c>
      <c r="G15" s="2600">
        <v>6.99</v>
      </c>
      <c r="H15" s="2593">
        <v>2350.36</v>
      </c>
      <c r="I15" s="2616">
        <v>106.5</v>
      </c>
      <c r="J15" s="2610">
        <v>0</v>
      </c>
    </row>
    <row r="16" spans="1:13" s="252" customFormat="1" ht="33.75" x14ac:dyDescent="0.25">
      <c r="A16" s="384">
        <v>3269.19</v>
      </c>
      <c r="B16" s="739" t="s">
        <v>161</v>
      </c>
      <c r="C16" s="160" t="s">
        <v>437</v>
      </c>
      <c r="D16" s="742" t="s">
        <v>1266</v>
      </c>
      <c r="E16" s="386">
        <f t="shared" si="1"/>
        <v>5518.83</v>
      </c>
      <c r="F16" s="2599">
        <v>970.28</v>
      </c>
      <c r="G16" s="2600">
        <v>1611.8</v>
      </c>
      <c r="H16" s="2593">
        <v>0</v>
      </c>
      <c r="I16" s="2616">
        <v>338.12</v>
      </c>
      <c r="J16" s="2610">
        <v>2598.63</v>
      </c>
    </row>
    <row r="17" spans="1:10" s="252" customFormat="1" ht="22.5" x14ac:dyDescent="0.25">
      <c r="A17" s="384">
        <v>6225.77</v>
      </c>
      <c r="B17" s="739" t="s">
        <v>161</v>
      </c>
      <c r="C17" s="160" t="s">
        <v>438</v>
      </c>
      <c r="D17" s="742" t="s">
        <v>1276</v>
      </c>
      <c r="E17" s="386">
        <f t="shared" si="1"/>
        <v>8623.630000000001</v>
      </c>
      <c r="F17" s="2599">
        <v>1003.66</v>
      </c>
      <c r="G17" s="2600">
        <v>1225.8399999999999</v>
      </c>
      <c r="H17" s="2593">
        <v>0</v>
      </c>
      <c r="I17" s="2616">
        <v>355</v>
      </c>
      <c r="J17" s="2610">
        <v>6039.13</v>
      </c>
    </row>
    <row r="18" spans="1:10" s="252" customFormat="1" ht="22.5" x14ac:dyDescent="0.25">
      <c r="A18" s="384">
        <v>12735.08</v>
      </c>
      <c r="B18" s="739" t="s">
        <v>161</v>
      </c>
      <c r="C18" s="160" t="s">
        <v>439</v>
      </c>
      <c r="D18" s="742" t="s">
        <v>1287</v>
      </c>
      <c r="E18" s="386">
        <f t="shared" si="1"/>
        <v>22917.510000000002</v>
      </c>
      <c r="F18" s="2599">
        <v>3549.71</v>
      </c>
      <c r="G18" s="2600">
        <v>8123.06</v>
      </c>
      <c r="H18" s="2593">
        <v>168.22</v>
      </c>
      <c r="I18" s="2616">
        <v>3136.0299999999997</v>
      </c>
      <c r="J18" s="2610">
        <v>7940.49</v>
      </c>
    </row>
    <row r="19" spans="1:10" s="252" customFormat="1" ht="22.5" x14ac:dyDescent="0.25">
      <c r="A19" s="384">
        <v>16899.46</v>
      </c>
      <c r="B19" s="739" t="s">
        <v>161</v>
      </c>
      <c r="C19" s="160" t="s">
        <v>440</v>
      </c>
      <c r="D19" s="742" t="s">
        <v>1279</v>
      </c>
      <c r="E19" s="386">
        <f t="shared" si="1"/>
        <v>21997.440000000002</v>
      </c>
      <c r="F19" s="2599">
        <v>5110.53</v>
      </c>
      <c r="G19" s="2600">
        <v>4347.0600000000004</v>
      </c>
      <c r="H19" s="2593">
        <v>1686.32</v>
      </c>
      <c r="I19" s="2616">
        <v>2650.1</v>
      </c>
      <c r="J19" s="2610">
        <v>8203.43</v>
      </c>
    </row>
    <row r="20" spans="1:10" s="252" customFormat="1" ht="11.25" customHeight="1" x14ac:dyDescent="0.25">
      <c r="A20" s="384">
        <v>10930</v>
      </c>
      <c r="B20" s="739" t="s">
        <v>161</v>
      </c>
      <c r="C20" s="160" t="s">
        <v>441</v>
      </c>
      <c r="D20" s="742" t="s">
        <v>1285</v>
      </c>
      <c r="E20" s="386">
        <f t="shared" si="1"/>
        <v>15359.36</v>
      </c>
      <c r="F20" s="2599">
        <v>3316.8</v>
      </c>
      <c r="G20" s="2600">
        <v>404.6</v>
      </c>
      <c r="H20" s="2593">
        <v>2805.56</v>
      </c>
      <c r="I20" s="2616">
        <v>1563.27</v>
      </c>
      <c r="J20" s="2610">
        <v>7269.13</v>
      </c>
    </row>
    <row r="21" spans="1:10" s="252" customFormat="1" ht="22.5" x14ac:dyDescent="0.25">
      <c r="A21" s="384">
        <v>11611.61</v>
      </c>
      <c r="B21" s="739" t="s">
        <v>161</v>
      </c>
      <c r="C21" s="160" t="s">
        <v>442</v>
      </c>
      <c r="D21" s="742" t="s">
        <v>2344</v>
      </c>
      <c r="E21" s="386">
        <f t="shared" si="1"/>
        <v>15786.06</v>
      </c>
      <c r="F21" s="2599">
        <v>2045.31</v>
      </c>
      <c r="G21" s="2600">
        <v>595.75</v>
      </c>
      <c r="H21" s="2593">
        <v>2537.11</v>
      </c>
      <c r="I21" s="2616">
        <v>466</v>
      </c>
      <c r="J21" s="2610">
        <v>10141.89</v>
      </c>
    </row>
    <row r="22" spans="1:10" s="252" customFormat="1" ht="22.5" x14ac:dyDescent="0.25">
      <c r="A22" s="384">
        <v>10790.35</v>
      </c>
      <c r="B22" s="739" t="s">
        <v>161</v>
      </c>
      <c r="C22" s="160" t="s">
        <v>443</v>
      </c>
      <c r="D22" s="742" t="s">
        <v>1288</v>
      </c>
      <c r="E22" s="386">
        <f t="shared" si="1"/>
        <v>19507.349999999999</v>
      </c>
      <c r="F22" s="2599">
        <v>2602.58</v>
      </c>
      <c r="G22" s="2600">
        <v>7257.63</v>
      </c>
      <c r="H22" s="2593">
        <v>151.18</v>
      </c>
      <c r="I22" s="2616">
        <v>2826</v>
      </c>
      <c r="J22" s="2610">
        <v>6669.96</v>
      </c>
    </row>
    <row r="23" spans="1:10" s="252" customFormat="1" ht="22.5" x14ac:dyDescent="0.25">
      <c r="A23" s="384">
        <v>5824.39</v>
      </c>
      <c r="B23" s="739" t="s">
        <v>161</v>
      </c>
      <c r="C23" s="160" t="s">
        <v>444</v>
      </c>
      <c r="D23" s="742" t="s">
        <v>2345</v>
      </c>
      <c r="E23" s="386">
        <f t="shared" si="1"/>
        <v>11728.62</v>
      </c>
      <c r="F23" s="2599">
        <v>8156.01</v>
      </c>
      <c r="G23" s="2600">
        <v>351.19</v>
      </c>
      <c r="H23" s="2593">
        <v>0</v>
      </c>
      <c r="I23" s="2616">
        <v>849</v>
      </c>
      <c r="J23" s="2610">
        <v>2372.42</v>
      </c>
    </row>
    <row r="24" spans="1:10" s="252" customFormat="1" ht="22.5" x14ac:dyDescent="0.25">
      <c r="A24" s="384">
        <v>4863.58</v>
      </c>
      <c r="B24" s="739" t="s">
        <v>161</v>
      </c>
      <c r="C24" s="160" t="s">
        <v>445</v>
      </c>
      <c r="D24" s="742" t="s">
        <v>1291</v>
      </c>
      <c r="E24" s="386">
        <f t="shared" si="1"/>
        <v>7834.74</v>
      </c>
      <c r="F24" s="2599">
        <v>396.02</v>
      </c>
      <c r="G24" s="2600">
        <v>3238.55</v>
      </c>
      <c r="H24" s="2593">
        <v>0</v>
      </c>
      <c r="I24" s="2616">
        <v>268.7</v>
      </c>
      <c r="J24" s="2610">
        <v>3931.47</v>
      </c>
    </row>
    <row r="25" spans="1:10" s="252" customFormat="1" ht="22.5" x14ac:dyDescent="0.25">
      <c r="A25" s="384">
        <v>3592.14</v>
      </c>
      <c r="B25" s="739" t="s">
        <v>161</v>
      </c>
      <c r="C25" s="160" t="s">
        <v>446</v>
      </c>
      <c r="D25" s="742" t="s">
        <v>1304</v>
      </c>
      <c r="E25" s="386">
        <f t="shared" si="1"/>
        <v>5178.46</v>
      </c>
      <c r="F25" s="2599">
        <v>499.47</v>
      </c>
      <c r="G25" s="2600">
        <v>957.45</v>
      </c>
      <c r="H25" s="2593">
        <v>0</v>
      </c>
      <c r="I25" s="2616">
        <v>402.1</v>
      </c>
      <c r="J25" s="2610">
        <v>3319.44</v>
      </c>
    </row>
    <row r="26" spans="1:10" s="252" customFormat="1" ht="11.25" customHeight="1" x14ac:dyDescent="0.25">
      <c r="A26" s="384">
        <v>1944.85</v>
      </c>
      <c r="B26" s="739" t="s">
        <v>161</v>
      </c>
      <c r="C26" s="160" t="s">
        <v>447</v>
      </c>
      <c r="D26" s="742" t="s">
        <v>1308</v>
      </c>
      <c r="E26" s="386">
        <f t="shared" si="1"/>
        <v>2672.8199999999997</v>
      </c>
      <c r="F26" s="2599">
        <v>103.62</v>
      </c>
      <c r="G26" s="2600">
        <v>27.3</v>
      </c>
      <c r="H26" s="2593">
        <v>730.93</v>
      </c>
      <c r="I26" s="2616">
        <v>7</v>
      </c>
      <c r="J26" s="2610">
        <v>1803.97</v>
      </c>
    </row>
    <row r="27" spans="1:10" s="252" customFormat="1" ht="22.5" x14ac:dyDescent="0.25">
      <c r="A27" s="384">
        <v>898.92</v>
      </c>
      <c r="B27" s="739" t="s">
        <v>161</v>
      </c>
      <c r="C27" s="160" t="s">
        <v>448</v>
      </c>
      <c r="D27" s="742" t="s">
        <v>2346</v>
      </c>
      <c r="E27" s="386">
        <f t="shared" si="1"/>
        <v>1253.99</v>
      </c>
      <c r="F27" s="2599">
        <v>51.67</v>
      </c>
      <c r="G27" s="2600">
        <v>0</v>
      </c>
      <c r="H27" s="2593">
        <v>45.15</v>
      </c>
      <c r="I27" s="2616">
        <v>70</v>
      </c>
      <c r="J27" s="2610">
        <v>1087.17</v>
      </c>
    </row>
    <row r="28" spans="1:10" s="252" customFormat="1" ht="22.5" x14ac:dyDescent="0.25">
      <c r="A28" s="384">
        <v>5499.52</v>
      </c>
      <c r="B28" s="739" t="s">
        <v>161</v>
      </c>
      <c r="C28" s="160" t="s">
        <v>449</v>
      </c>
      <c r="D28" s="742" t="s">
        <v>1300</v>
      </c>
      <c r="E28" s="386">
        <f t="shared" si="1"/>
        <v>8750.7900000000009</v>
      </c>
      <c r="F28" s="2599">
        <v>967.15</v>
      </c>
      <c r="G28" s="2600">
        <v>2608.31</v>
      </c>
      <c r="H28" s="2593">
        <v>0</v>
      </c>
      <c r="I28" s="2616">
        <v>691.6</v>
      </c>
      <c r="J28" s="2610">
        <v>4483.7299999999996</v>
      </c>
    </row>
    <row r="29" spans="1:10" x14ac:dyDescent="0.2">
      <c r="A29" s="384">
        <v>2476.6799999999998</v>
      </c>
      <c r="B29" s="743" t="s">
        <v>161</v>
      </c>
      <c r="C29" s="735" t="s">
        <v>450</v>
      </c>
      <c r="D29" s="744" t="s">
        <v>2347</v>
      </c>
      <c r="E29" s="853">
        <f t="shared" si="1"/>
        <v>4198.09</v>
      </c>
      <c r="F29" s="2601">
        <v>496.11</v>
      </c>
      <c r="G29" s="2602">
        <v>2139.92</v>
      </c>
      <c r="H29" s="2603">
        <v>0</v>
      </c>
      <c r="I29" s="2617">
        <v>55</v>
      </c>
      <c r="J29" s="2611">
        <v>1507.06</v>
      </c>
    </row>
    <row r="30" spans="1:10" ht="22.5" x14ac:dyDescent="0.2">
      <c r="A30" s="384">
        <v>1815.1</v>
      </c>
      <c r="B30" s="745" t="s">
        <v>161</v>
      </c>
      <c r="C30" s="160" t="s">
        <v>451</v>
      </c>
      <c r="D30" s="742" t="s">
        <v>1255</v>
      </c>
      <c r="E30" s="386">
        <f t="shared" si="1"/>
        <v>4273.4500000000007</v>
      </c>
      <c r="F30" s="2599">
        <v>695.49</v>
      </c>
      <c r="G30" s="2600">
        <v>2339.15</v>
      </c>
      <c r="H30" s="2593">
        <v>178.09</v>
      </c>
      <c r="I30" s="2616">
        <v>135.18</v>
      </c>
      <c r="J30" s="2610">
        <v>925.54</v>
      </c>
    </row>
    <row r="31" spans="1:10" ht="22.5" x14ac:dyDescent="0.2">
      <c r="A31" s="384">
        <v>4012.86</v>
      </c>
      <c r="B31" s="745" t="s">
        <v>161</v>
      </c>
      <c r="C31" s="160" t="s">
        <v>452</v>
      </c>
      <c r="D31" s="742" t="s">
        <v>1261</v>
      </c>
      <c r="E31" s="386">
        <f t="shared" si="1"/>
        <v>7479.84</v>
      </c>
      <c r="F31" s="2599">
        <v>1140.97</v>
      </c>
      <c r="G31" s="2600">
        <v>0</v>
      </c>
      <c r="H31" s="2593">
        <v>3026.92</v>
      </c>
      <c r="I31" s="2616">
        <v>1280</v>
      </c>
      <c r="J31" s="2610">
        <v>2031.95</v>
      </c>
    </row>
    <row r="32" spans="1:10" ht="22.5" x14ac:dyDescent="0.2">
      <c r="A32" s="384">
        <v>7218</v>
      </c>
      <c r="B32" s="745" t="s">
        <v>161</v>
      </c>
      <c r="C32" s="160" t="s">
        <v>453</v>
      </c>
      <c r="D32" s="742" t="s">
        <v>1274</v>
      </c>
      <c r="E32" s="386">
        <f t="shared" si="1"/>
        <v>14707.359999999999</v>
      </c>
      <c r="F32" s="2599">
        <v>6594.28</v>
      </c>
      <c r="G32" s="2600">
        <v>6338.87</v>
      </c>
      <c r="H32" s="2593">
        <v>0</v>
      </c>
      <c r="I32" s="2616">
        <v>1271.08</v>
      </c>
      <c r="J32" s="2610">
        <v>503.13</v>
      </c>
    </row>
    <row r="33" spans="1:10" ht="33.75" x14ac:dyDescent="0.2">
      <c r="A33" s="384">
        <v>2547.84</v>
      </c>
      <c r="B33" s="745" t="s">
        <v>161</v>
      </c>
      <c r="C33" s="160" t="s">
        <v>454</v>
      </c>
      <c r="D33" s="742" t="s">
        <v>1273</v>
      </c>
      <c r="E33" s="386">
        <f t="shared" si="1"/>
        <v>4497.04</v>
      </c>
      <c r="F33" s="2599">
        <v>613.48</v>
      </c>
      <c r="G33" s="2600">
        <v>9.59</v>
      </c>
      <c r="H33" s="2593">
        <v>2126.9899999999998</v>
      </c>
      <c r="I33" s="2616">
        <v>101.5</v>
      </c>
      <c r="J33" s="2610">
        <v>1645.48</v>
      </c>
    </row>
    <row r="34" spans="1:10" ht="33.75" x14ac:dyDescent="0.2">
      <c r="A34" s="384">
        <v>3484.08</v>
      </c>
      <c r="B34" s="745" t="s">
        <v>161</v>
      </c>
      <c r="C34" s="160" t="s">
        <v>455</v>
      </c>
      <c r="D34" s="742" t="s">
        <v>1265</v>
      </c>
      <c r="E34" s="386">
        <f t="shared" si="1"/>
        <v>5296.01</v>
      </c>
      <c r="F34" s="2599">
        <v>762.97</v>
      </c>
      <c r="G34" s="2600">
        <v>0</v>
      </c>
      <c r="H34" s="2593">
        <v>1404.95</v>
      </c>
      <c r="I34" s="2616">
        <v>428.5</v>
      </c>
      <c r="J34" s="2610">
        <v>2699.59</v>
      </c>
    </row>
    <row r="35" spans="1:10" ht="22.5" x14ac:dyDescent="0.2">
      <c r="A35" s="384">
        <v>7665.76</v>
      </c>
      <c r="B35" s="745" t="s">
        <v>161</v>
      </c>
      <c r="C35" s="160" t="s">
        <v>456</v>
      </c>
      <c r="D35" s="742" t="s">
        <v>1283</v>
      </c>
      <c r="E35" s="386">
        <f t="shared" si="1"/>
        <v>10644.95</v>
      </c>
      <c r="F35" s="2599">
        <v>2054.98</v>
      </c>
      <c r="G35" s="2600">
        <v>0</v>
      </c>
      <c r="H35" s="2593">
        <v>1751.45</v>
      </c>
      <c r="I35" s="2616">
        <v>972.5</v>
      </c>
      <c r="J35" s="2610">
        <v>5866.02</v>
      </c>
    </row>
    <row r="36" spans="1:10" ht="22.5" x14ac:dyDescent="0.2">
      <c r="A36" s="384">
        <v>7818.22</v>
      </c>
      <c r="B36" s="743" t="s">
        <v>161</v>
      </c>
      <c r="C36" s="735" t="s">
        <v>457</v>
      </c>
      <c r="D36" s="744" t="s">
        <v>1284</v>
      </c>
      <c r="E36" s="853">
        <f t="shared" si="1"/>
        <v>14390.16</v>
      </c>
      <c r="F36" s="2601">
        <v>2195.54</v>
      </c>
      <c r="G36" s="2602">
        <v>3450.54</v>
      </c>
      <c r="H36" s="2604">
        <v>2799.7</v>
      </c>
      <c r="I36" s="2617">
        <v>3270.5</v>
      </c>
      <c r="J36" s="2611">
        <v>2673.88</v>
      </c>
    </row>
    <row r="37" spans="1:10" ht="22.5" x14ac:dyDescent="0.2">
      <c r="A37" s="384">
        <v>3326.44</v>
      </c>
      <c r="B37" s="745" t="s">
        <v>161</v>
      </c>
      <c r="C37" s="160" t="s">
        <v>458</v>
      </c>
      <c r="D37" s="742" t="s">
        <v>1303</v>
      </c>
      <c r="E37" s="386">
        <f t="shared" si="1"/>
        <v>4910.46</v>
      </c>
      <c r="F37" s="2599">
        <v>352.88</v>
      </c>
      <c r="G37" s="2600">
        <v>1019.76</v>
      </c>
      <c r="H37" s="2605">
        <v>271.82</v>
      </c>
      <c r="I37" s="2616">
        <v>70.5</v>
      </c>
      <c r="J37" s="2610">
        <v>3195.5</v>
      </c>
    </row>
    <row r="38" spans="1:10" ht="22.5" x14ac:dyDescent="0.2">
      <c r="A38" s="384">
        <v>3472.99</v>
      </c>
      <c r="B38" s="745" t="s">
        <v>161</v>
      </c>
      <c r="C38" s="160" t="s">
        <v>459</v>
      </c>
      <c r="D38" s="742" t="s">
        <v>1292</v>
      </c>
      <c r="E38" s="386">
        <f t="shared" si="1"/>
        <v>4984.2299999999996</v>
      </c>
      <c r="F38" s="2599">
        <v>760.37</v>
      </c>
      <c r="G38" s="2600">
        <v>22.82</v>
      </c>
      <c r="H38" s="2605">
        <v>1157.73</v>
      </c>
      <c r="I38" s="2616">
        <v>166.5</v>
      </c>
      <c r="J38" s="2610">
        <v>2876.81</v>
      </c>
    </row>
    <row r="39" spans="1:10" s="252" customFormat="1" ht="22.5" x14ac:dyDescent="0.25">
      <c r="A39" s="384">
        <v>1356.12</v>
      </c>
      <c r="B39" s="745" t="s">
        <v>161</v>
      </c>
      <c r="C39" s="160" t="s">
        <v>460</v>
      </c>
      <c r="D39" s="742" t="s">
        <v>1295</v>
      </c>
      <c r="E39" s="386">
        <f t="shared" si="1"/>
        <v>2171.5</v>
      </c>
      <c r="F39" s="2599">
        <v>159.62</v>
      </c>
      <c r="G39" s="2600">
        <v>733.41</v>
      </c>
      <c r="H39" s="2593">
        <v>0</v>
      </c>
      <c r="I39" s="2616">
        <v>36</v>
      </c>
      <c r="J39" s="2610">
        <v>1242.47</v>
      </c>
    </row>
    <row r="40" spans="1:10" s="252" customFormat="1" ht="22.5" x14ac:dyDescent="0.25">
      <c r="A40" s="384">
        <v>1313.37</v>
      </c>
      <c r="B40" s="745" t="s">
        <v>161</v>
      </c>
      <c r="C40" s="160" t="s">
        <v>461</v>
      </c>
      <c r="D40" s="742" t="s">
        <v>1296</v>
      </c>
      <c r="E40" s="386">
        <f t="shared" si="1"/>
        <v>1758.16</v>
      </c>
      <c r="F40" s="2599">
        <v>177.68</v>
      </c>
      <c r="G40" s="2600">
        <v>0</v>
      </c>
      <c r="H40" s="2593">
        <v>346.08</v>
      </c>
      <c r="I40" s="2616">
        <v>26</v>
      </c>
      <c r="J40" s="2610">
        <v>1208.4000000000001</v>
      </c>
    </row>
    <row r="41" spans="1:10" s="252" customFormat="1" ht="22.5" x14ac:dyDescent="0.25">
      <c r="A41" s="384">
        <v>1118.4100000000001</v>
      </c>
      <c r="B41" s="745" t="s">
        <v>161</v>
      </c>
      <c r="C41" s="160" t="s">
        <v>462</v>
      </c>
      <c r="D41" s="742" t="s">
        <v>2348</v>
      </c>
      <c r="E41" s="386">
        <f t="shared" si="1"/>
        <v>1360.41</v>
      </c>
      <c r="F41" s="2599">
        <v>54.85</v>
      </c>
      <c r="G41" s="2600">
        <v>0</v>
      </c>
      <c r="H41" s="2593">
        <v>228.31</v>
      </c>
      <c r="I41" s="2616">
        <v>9</v>
      </c>
      <c r="J41" s="2610">
        <v>1068.25</v>
      </c>
    </row>
    <row r="42" spans="1:10" s="252" customFormat="1" ht="22.5" x14ac:dyDescent="0.25">
      <c r="A42" s="384">
        <v>4329.68</v>
      </c>
      <c r="B42" s="745" t="s">
        <v>161</v>
      </c>
      <c r="C42" s="160" t="s">
        <v>463</v>
      </c>
      <c r="D42" s="742" t="s">
        <v>1253</v>
      </c>
      <c r="E42" s="386">
        <f t="shared" si="1"/>
        <v>7214.66</v>
      </c>
      <c r="F42" s="2599">
        <v>748.21</v>
      </c>
      <c r="G42" s="2600">
        <v>686.03</v>
      </c>
      <c r="H42" s="2593">
        <v>1455.84</v>
      </c>
      <c r="I42" s="2616">
        <v>1085</v>
      </c>
      <c r="J42" s="2610">
        <v>3239.58</v>
      </c>
    </row>
    <row r="43" spans="1:10" s="252" customFormat="1" x14ac:dyDescent="0.25">
      <c r="A43" s="384">
        <v>1926.14</v>
      </c>
      <c r="B43" s="745" t="s">
        <v>161</v>
      </c>
      <c r="C43" s="160" t="s">
        <v>464</v>
      </c>
      <c r="D43" s="742" t="s">
        <v>1254</v>
      </c>
      <c r="E43" s="386">
        <f t="shared" si="1"/>
        <v>4142.83</v>
      </c>
      <c r="F43" s="2599">
        <v>2937.02</v>
      </c>
      <c r="G43" s="2600">
        <v>0</v>
      </c>
      <c r="H43" s="2593">
        <v>0</v>
      </c>
      <c r="I43" s="2616">
        <v>304</v>
      </c>
      <c r="J43" s="2610">
        <v>901.81</v>
      </c>
    </row>
    <row r="44" spans="1:10" s="252" customFormat="1" ht="22.5" x14ac:dyDescent="0.25">
      <c r="A44" s="384">
        <v>2995.67</v>
      </c>
      <c r="B44" s="745" t="s">
        <v>161</v>
      </c>
      <c r="C44" s="160" t="s">
        <v>465</v>
      </c>
      <c r="D44" s="742" t="s">
        <v>1264</v>
      </c>
      <c r="E44" s="386">
        <f t="shared" si="1"/>
        <v>5083.58</v>
      </c>
      <c r="F44" s="2599">
        <v>2357.25</v>
      </c>
      <c r="G44" s="2600">
        <v>0</v>
      </c>
      <c r="H44" s="2593">
        <v>0</v>
      </c>
      <c r="I44" s="2616">
        <v>362</v>
      </c>
      <c r="J44" s="2610">
        <v>2364.33</v>
      </c>
    </row>
    <row r="45" spans="1:10" s="252" customFormat="1" ht="22.5" x14ac:dyDescent="0.25">
      <c r="A45" s="384">
        <v>5933.66</v>
      </c>
      <c r="B45" s="745" t="s">
        <v>161</v>
      </c>
      <c r="C45" s="160" t="s">
        <v>466</v>
      </c>
      <c r="D45" s="742" t="s">
        <v>1267</v>
      </c>
      <c r="E45" s="386">
        <f t="shared" si="1"/>
        <v>12766.79</v>
      </c>
      <c r="F45" s="2599">
        <v>1954.15</v>
      </c>
      <c r="G45" s="2600">
        <v>5651.39</v>
      </c>
      <c r="H45" s="2593">
        <v>0</v>
      </c>
      <c r="I45" s="2616">
        <v>760</v>
      </c>
      <c r="J45" s="2610">
        <v>4401.25</v>
      </c>
    </row>
    <row r="46" spans="1:10" s="252" customFormat="1" ht="22.5" x14ac:dyDescent="0.25">
      <c r="A46" s="384">
        <v>16975.62</v>
      </c>
      <c r="B46" s="745" t="s">
        <v>161</v>
      </c>
      <c r="C46" s="160" t="s">
        <v>467</v>
      </c>
      <c r="D46" s="742" t="s">
        <v>2349</v>
      </c>
      <c r="E46" s="386">
        <f t="shared" si="1"/>
        <v>32507.629999999997</v>
      </c>
      <c r="F46" s="2599">
        <v>6225.57</v>
      </c>
      <c r="G46" s="2600">
        <v>11786.82</v>
      </c>
      <c r="H46" s="2593">
        <v>229.14</v>
      </c>
      <c r="I46" s="2616">
        <v>3065</v>
      </c>
      <c r="J46" s="2610">
        <v>11201.1</v>
      </c>
    </row>
    <row r="47" spans="1:10" s="252" customFormat="1" ht="22.5" x14ac:dyDescent="0.25">
      <c r="A47" s="384">
        <v>8635.84</v>
      </c>
      <c r="B47" s="745" t="s">
        <v>161</v>
      </c>
      <c r="C47" s="160" t="s">
        <v>468</v>
      </c>
      <c r="D47" s="742" t="s">
        <v>2350</v>
      </c>
      <c r="E47" s="386">
        <f t="shared" si="1"/>
        <v>18276.16</v>
      </c>
      <c r="F47" s="2599">
        <v>2692.58</v>
      </c>
      <c r="G47" s="2600">
        <v>11969.56</v>
      </c>
      <c r="H47" s="2593">
        <v>2164.66</v>
      </c>
      <c r="I47" s="2616">
        <v>1065</v>
      </c>
      <c r="J47" s="2610">
        <v>384.36</v>
      </c>
    </row>
    <row r="48" spans="1:10" s="252" customFormat="1" ht="22.5" x14ac:dyDescent="0.25">
      <c r="A48" s="384">
        <v>4083.88</v>
      </c>
      <c r="B48" s="745" t="s">
        <v>161</v>
      </c>
      <c r="C48" s="160" t="s">
        <v>469</v>
      </c>
      <c r="D48" s="742" t="s">
        <v>1272</v>
      </c>
      <c r="E48" s="386">
        <f t="shared" si="1"/>
        <v>8072.9400000000005</v>
      </c>
      <c r="F48" s="2599">
        <v>2915.11</v>
      </c>
      <c r="G48" s="2600">
        <v>2590.33</v>
      </c>
      <c r="H48" s="2593">
        <v>0</v>
      </c>
      <c r="I48" s="2616">
        <v>1019</v>
      </c>
      <c r="J48" s="2610">
        <v>1548.5</v>
      </c>
    </row>
    <row r="49" spans="1:10" s="252" customFormat="1" ht="22.5" x14ac:dyDescent="0.25">
      <c r="A49" s="384">
        <v>510.92</v>
      </c>
      <c r="B49" s="745" t="s">
        <v>161</v>
      </c>
      <c r="C49" s="160" t="s">
        <v>470</v>
      </c>
      <c r="D49" s="742" t="s">
        <v>2351</v>
      </c>
      <c r="E49" s="386">
        <f t="shared" si="1"/>
        <v>591.32000000000005</v>
      </c>
      <c r="F49" s="2599">
        <v>0</v>
      </c>
      <c r="G49" s="2600">
        <v>0</v>
      </c>
      <c r="H49" s="2593">
        <v>0</v>
      </c>
      <c r="I49" s="2616">
        <v>0</v>
      </c>
      <c r="J49" s="2610">
        <v>591.32000000000005</v>
      </c>
    </row>
    <row r="50" spans="1:10" s="252" customFormat="1" ht="22.5" x14ac:dyDescent="0.25">
      <c r="A50" s="384">
        <v>5081.0200000000004</v>
      </c>
      <c r="B50" s="745" t="s">
        <v>161</v>
      </c>
      <c r="C50" s="160" t="s">
        <v>471</v>
      </c>
      <c r="D50" s="742" t="s">
        <v>1301</v>
      </c>
      <c r="E50" s="386">
        <f t="shared" si="1"/>
        <v>9438.7000000000007</v>
      </c>
      <c r="F50" s="2599">
        <v>661.02</v>
      </c>
      <c r="G50" s="2600">
        <v>4527.5600000000004</v>
      </c>
      <c r="H50" s="2593">
        <v>0</v>
      </c>
      <c r="I50" s="2616">
        <v>211.5</v>
      </c>
      <c r="J50" s="2610">
        <v>4038.62</v>
      </c>
    </row>
    <row r="51" spans="1:10" s="252" customFormat="1" ht="22.5" x14ac:dyDescent="0.25">
      <c r="A51" s="384">
        <v>2547.5100000000002</v>
      </c>
      <c r="B51" s="745" t="s">
        <v>161</v>
      </c>
      <c r="C51" s="160" t="s">
        <v>472</v>
      </c>
      <c r="D51" s="742" t="s">
        <v>1299</v>
      </c>
      <c r="E51" s="386">
        <f t="shared" si="1"/>
        <v>3671.1000000000004</v>
      </c>
      <c r="F51" s="2599">
        <v>323.82</v>
      </c>
      <c r="G51" s="2600">
        <v>775.52</v>
      </c>
      <c r="H51" s="2593">
        <v>0</v>
      </c>
      <c r="I51" s="2616">
        <v>117.5</v>
      </c>
      <c r="J51" s="2610">
        <v>2454.2600000000002</v>
      </c>
    </row>
    <row r="52" spans="1:10" s="252" customFormat="1" x14ac:dyDescent="0.25">
      <c r="A52" s="384">
        <v>4199.08</v>
      </c>
      <c r="B52" s="745" t="s">
        <v>161</v>
      </c>
      <c r="C52" s="160" t="s">
        <v>473</v>
      </c>
      <c r="D52" s="742" t="s">
        <v>1302</v>
      </c>
      <c r="E52" s="386">
        <f t="shared" si="1"/>
        <v>5844.43</v>
      </c>
      <c r="F52" s="2599">
        <v>527.69000000000005</v>
      </c>
      <c r="G52" s="2600">
        <v>46.16</v>
      </c>
      <c r="H52" s="2593">
        <v>727.92</v>
      </c>
      <c r="I52" s="2616">
        <v>139</v>
      </c>
      <c r="J52" s="2610">
        <v>4403.66</v>
      </c>
    </row>
    <row r="53" spans="1:10" s="252" customFormat="1" ht="22.5" x14ac:dyDescent="0.25">
      <c r="A53" s="384">
        <v>1334.15</v>
      </c>
      <c r="B53" s="745" t="s">
        <v>161</v>
      </c>
      <c r="C53" s="160" t="s">
        <v>474</v>
      </c>
      <c r="D53" s="742" t="s">
        <v>1306</v>
      </c>
      <c r="E53" s="386">
        <f t="shared" si="1"/>
        <v>1802.79</v>
      </c>
      <c r="F53" s="2599">
        <v>105.6</v>
      </c>
      <c r="G53" s="2600">
        <v>352.64</v>
      </c>
      <c r="H53" s="2593">
        <v>0</v>
      </c>
      <c r="I53" s="2616">
        <v>0.5</v>
      </c>
      <c r="J53" s="2610">
        <v>1344.05</v>
      </c>
    </row>
    <row r="54" spans="1:10" s="252" customFormat="1" ht="22.5" x14ac:dyDescent="0.25">
      <c r="A54" s="384">
        <v>3825.6</v>
      </c>
      <c r="B54" s="745" t="s">
        <v>161</v>
      </c>
      <c r="C54" s="160" t="s">
        <v>475</v>
      </c>
      <c r="D54" s="742" t="s">
        <v>2352</v>
      </c>
      <c r="E54" s="386">
        <f t="shared" si="1"/>
        <v>6778.52</v>
      </c>
      <c r="F54" s="2599">
        <v>580.53</v>
      </c>
      <c r="G54" s="2600">
        <v>889.62</v>
      </c>
      <c r="H54" s="2593">
        <v>2503.1999999999998</v>
      </c>
      <c r="I54" s="2616">
        <v>554.15</v>
      </c>
      <c r="J54" s="2610">
        <v>2251.02</v>
      </c>
    </row>
    <row r="55" spans="1:10" s="252" customFormat="1" ht="22.5" x14ac:dyDescent="0.25">
      <c r="A55" s="384">
        <v>3319.6</v>
      </c>
      <c r="B55" s="745" t="s">
        <v>161</v>
      </c>
      <c r="C55" s="160" t="s">
        <v>476</v>
      </c>
      <c r="D55" s="742" t="s">
        <v>1259</v>
      </c>
      <c r="E55" s="386">
        <f t="shared" si="1"/>
        <v>5968.45</v>
      </c>
      <c r="F55" s="2599">
        <v>1471.58</v>
      </c>
      <c r="G55" s="2600">
        <v>2089.41</v>
      </c>
      <c r="H55" s="2593">
        <v>0</v>
      </c>
      <c r="I55" s="2616">
        <v>470</v>
      </c>
      <c r="J55" s="2610">
        <v>1937.46</v>
      </c>
    </row>
    <row r="56" spans="1:10" s="252" customFormat="1" ht="22.5" x14ac:dyDescent="0.25">
      <c r="A56" s="384">
        <v>4261.71</v>
      </c>
      <c r="B56" s="745" t="s">
        <v>161</v>
      </c>
      <c r="C56" s="160" t="s">
        <v>477</v>
      </c>
      <c r="D56" s="742" t="s">
        <v>1260</v>
      </c>
      <c r="E56" s="386">
        <f t="shared" si="1"/>
        <v>6754.71</v>
      </c>
      <c r="F56" s="2599">
        <v>975.78</v>
      </c>
      <c r="G56" s="2600">
        <v>1978.55</v>
      </c>
      <c r="H56" s="2593">
        <v>0</v>
      </c>
      <c r="I56" s="2616">
        <v>70</v>
      </c>
      <c r="J56" s="2610">
        <v>3730.38</v>
      </c>
    </row>
    <row r="57" spans="1:10" s="252" customFormat="1" ht="22.5" x14ac:dyDescent="0.25">
      <c r="A57" s="384">
        <v>4264.33</v>
      </c>
      <c r="B57" s="745" t="s">
        <v>161</v>
      </c>
      <c r="C57" s="160" t="s">
        <v>478</v>
      </c>
      <c r="D57" s="742" t="s">
        <v>1277</v>
      </c>
      <c r="E57" s="386">
        <f t="shared" si="1"/>
        <v>6258.02</v>
      </c>
      <c r="F57" s="2599">
        <v>406.46</v>
      </c>
      <c r="G57" s="2600">
        <v>1945.54</v>
      </c>
      <c r="H57" s="2593">
        <v>0</v>
      </c>
      <c r="I57" s="2616">
        <v>338.2</v>
      </c>
      <c r="J57" s="2610">
        <v>3567.82</v>
      </c>
    </row>
    <row r="58" spans="1:10" s="252" customFormat="1" x14ac:dyDescent="0.25">
      <c r="A58" s="384">
        <v>7079.38</v>
      </c>
      <c r="B58" s="745" t="s">
        <v>161</v>
      </c>
      <c r="C58" s="160" t="s">
        <v>479</v>
      </c>
      <c r="D58" s="742" t="s">
        <v>2353</v>
      </c>
      <c r="E58" s="386">
        <f t="shared" si="1"/>
        <v>12472.52</v>
      </c>
      <c r="F58" s="2599">
        <v>882.84</v>
      </c>
      <c r="G58" s="2600">
        <v>5281.19</v>
      </c>
      <c r="H58" s="2593">
        <v>0</v>
      </c>
      <c r="I58" s="2616">
        <v>845.49</v>
      </c>
      <c r="J58" s="2610">
        <v>5463</v>
      </c>
    </row>
    <row r="59" spans="1:10" s="252" customFormat="1" ht="22.5" x14ac:dyDescent="0.25">
      <c r="A59" s="384">
        <v>4999.5</v>
      </c>
      <c r="B59" s="745" t="s">
        <v>161</v>
      </c>
      <c r="C59" s="160" t="s">
        <v>480</v>
      </c>
      <c r="D59" s="742" t="s">
        <v>1286</v>
      </c>
      <c r="E59" s="386">
        <f t="shared" si="1"/>
        <v>8223.51</v>
      </c>
      <c r="F59" s="2599">
        <v>1171.67</v>
      </c>
      <c r="G59" s="2600">
        <v>2859.05</v>
      </c>
      <c r="H59" s="2593">
        <v>0</v>
      </c>
      <c r="I59" s="2616">
        <v>756.5</v>
      </c>
      <c r="J59" s="2610">
        <v>3436.29</v>
      </c>
    </row>
    <row r="60" spans="1:10" s="252" customFormat="1" ht="22.5" x14ac:dyDescent="0.25">
      <c r="A60" s="384">
        <v>10601.28</v>
      </c>
      <c r="B60" s="745" t="s">
        <v>161</v>
      </c>
      <c r="C60" s="160" t="s">
        <v>481</v>
      </c>
      <c r="D60" s="742" t="s">
        <v>2354</v>
      </c>
      <c r="E60" s="386">
        <f t="shared" si="1"/>
        <v>16276.61</v>
      </c>
      <c r="F60" s="2599">
        <v>1807.11</v>
      </c>
      <c r="G60" s="2600">
        <v>3252.35</v>
      </c>
      <c r="H60" s="2593">
        <v>0</v>
      </c>
      <c r="I60" s="2616">
        <v>1735</v>
      </c>
      <c r="J60" s="2610">
        <v>9482.15</v>
      </c>
    </row>
    <row r="61" spans="1:10" s="252" customFormat="1" ht="22.5" x14ac:dyDescent="0.25">
      <c r="A61" s="384">
        <v>4613.18</v>
      </c>
      <c r="B61" s="745" t="s">
        <v>161</v>
      </c>
      <c r="C61" s="160" t="s">
        <v>482</v>
      </c>
      <c r="D61" s="742" t="s">
        <v>1275</v>
      </c>
      <c r="E61" s="386">
        <f t="shared" si="1"/>
        <v>9000.0500000000011</v>
      </c>
      <c r="F61" s="2599">
        <v>1212.77</v>
      </c>
      <c r="G61" s="2600">
        <v>4029.59</v>
      </c>
      <c r="H61" s="2593">
        <v>0</v>
      </c>
      <c r="I61" s="2616">
        <v>335.5</v>
      </c>
      <c r="J61" s="2610">
        <v>3422.19</v>
      </c>
    </row>
    <row r="62" spans="1:10" s="252" customFormat="1" ht="22.5" x14ac:dyDescent="0.25">
      <c r="A62" s="384">
        <v>454.57</v>
      </c>
      <c r="B62" s="745" t="s">
        <v>161</v>
      </c>
      <c r="C62" s="160" t="s">
        <v>483</v>
      </c>
      <c r="D62" s="742" t="s">
        <v>1298</v>
      </c>
      <c r="E62" s="386">
        <f t="shared" si="1"/>
        <v>969.69</v>
      </c>
      <c r="F62" s="2599">
        <v>126.25</v>
      </c>
      <c r="G62" s="2600">
        <v>287.72000000000003</v>
      </c>
      <c r="H62" s="2593">
        <v>0</v>
      </c>
      <c r="I62" s="2616">
        <v>231</v>
      </c>
      <c r="J62" s="2610">
        <v>324.72000000000003</v>
      </c>
    </row>
    <row r="63" spans="1:10" s="252" customFormat="1" ht="22.5" customHeight="1" x14ac:dyDescent="0.25">
      <c r="A63" s="384">
        <v>1007.19</v>
      </c>
      <c r="B63" s="745" t="s">
        <v>161</v>
      </c>
      <c r="C63" s="160" t="s">
        <v>484</v>
      </c>
      <c r="D63" s="742" t="s">
        <v>1297</v>
      </c>
      <c r="E63" s="386">
        <f t="shared" si="1"/>
        <v>1506.37</v>
      </c>
      <c r="F63" s="2599">
        <v>291.3</v>
      </c>
      <c r="G63" s="2600">
        <v>0</v>
      </c>
      <c r="H63" s="2593">
        <v>567.41999999999996</v>
      </c>
      <c r="I63" s="2616">
        <v>0</v>
      </c>
      <c r="J63" s="2610">
        <v>647.65</v>
      </c>
    </row>
    <row r="64" spans="1:10" s="252" customFormat="1" ht="22.5" x14ac:dyDescent="0.25">
      <c r="A64" s="384">
        <v>1735.47</v>
      </c>
      <c r="B64" s="745" t="s">
        <v>161</v>
      </c>
      <c r="C64" s="160" t="s">
        <v>485</v>
      </c>
      <c r="D64" s="742" t="s">
        <v>2355</v>
      </c>
      <c r="E64" s="386">
        <f t="shared" si="1"/>
        <v>2577.91</v>
      </c>
      <c r="F64" s="2599">
        <v>170.45</v>
      </c>
      <c r="G64" s="2600">
        <v>691.6</v>
      </c>
      <c r="H64" s="2593">
        <v>0</v>
      </c>
      <c r="I64" s="2616">
        <v>113</v>
      </c>
      <c r="J64" s="2610">
        <v>1602.86</v>
      </c>
    </row>
    <row r="65" spans="1:10" s="252" customFormat="1" ht="22.5" x14ac:dyDescent="0.25">
      <c r="A65" s="384">
        <v>1440.49</v>
      </c>
      <c r="B65" s="745" t="s">
        <v>161</v>
      </c>
      <c r="C65" s="160" t="s">
        <v>486</v>
      </c>
      <c r="D65" s="742" t="s">
        <v>1309</v>
      </c>
      <c r="E65" s="386">
        <f t="shared" si="1"/>
        <v>1534.38</v>
      </c>
      <c r="F65" s="2599">
        <v>0</v>
      </c>
      <c r="G65" s="2600">
        <v>0</v>
      </c>
      <c r="H65" s="2593">
        <v>0</v>
      </c>
      <c r="I65" s="2616">
        <v>2.5</v>
      </c>
      <c r="J65" s="2610">
        <v>1531.88</v>
      </c>
    </row>
    <row r="66" spans="1:10" s="252" customFormat="1" ht="22.5" x14ac:dyDescent="0.25">
      <c r="A66" s="384">
        <v>11451.88</v>
      </c>
      <c r="B66" s="745" t="s">
        <v>161</v>
      </c>
      <c r="C66" s="160" t="s">
        <v>487</v>
      </c>
      <c r="D66" s="742" t="s">
        <v>1289</v>
      </c>
      <c r="E66" s="386">
        <f t="shared" si="1"/>
        <v>17454.54</v>
      </c>
      <c r="F66" s="2599">
        <v>3563.25</v>
      </c>
      <c r="G66" s="2600">
        <v>2616.5300000000002</v>
      </c>
      <c r="H66" s="2593">
        <v>1638.85</v>
      </c>
      <c r="I66" s="2616">
        <v>1224.3800000000001</v>
      </c>
      <c r="J66" s="2610">
        <v>8411.5300000000007</v>
      </c>
    </row>
    <row r="67" spans="1:10" s="252" customFormat="1" ht="22.5" x14ac:dyDescent="0.25">
      <c r="A67" s="384">
        <v>956.65</v>
      </c>
      <c r="B67" s="745" t="s">
        <v>161</v>
      </c>
      <c r="C67" s="160">
        <v>1498</v>
      </c>
      <c r="D67" s="742" t="s">
        <v>2356</v>
      </c>
      <c r="E67" s="386">
        <f t="shared" si="1"/>
        <v>1254.69</v>
      </c>
      <c r="F67" s="2599">
        <v>274.73</v>
      </c>
      <c r="G67" s="2600">
        <v>156.37</v>
      </c>
      <c r="H67" s="2593">
        <v>0</v>
      </c>
      <c r="I67" s="2616">
        <v>43</v>
      </c>
      <c r="J67" s="2610">
        <v>780.59</v>
      </c>
    </row>
    <row r="68" spans="1:10" s="252" customFormat="1" x14ac:dyDescent="0.25">
      <c r="A68" s="384">
        <v>1478</v>
      </c>
      <c r="B68" s="745" t="s">
        <v>161</v>
      </c>
      <c r="C68" s="160">
        <v>1497</v>
      </c>
      <c r="D68" s="742" t="s">
        <v>1791</v>
      </c>
      <c r="E68" s="386">
        <f t="shared" si="1"/>
        <v>652.05999999999995</v>
      </c>
      <c r="F68" s="2599">
        <v>315.45</v>
      </c>
      <c r="G68" s="2600">
        <v>0</v>
      </c>
      <c r="H68" s="2593">
        <v>327.61</v>
      </c>
      <c r="I68" s="2616">
        <v>9</v>
      </c>
      <c r="J68" s="2610">
        <v>0</v>
      </c>
    </row>
    <row r="69" spans="1:10" s="252" customFormat="1" ht="12" thickBot="1" x14ac:dyDescent="0.3">
      <c r="A69" s="746">
        <v>12289.45</v>
      </c>
      <c r="B69" s="2349" t="s">
        <v>161</v>
      </c>
      <c r="C69" s="747">
        <v>13040000</v>
      </c>
      <c r="D69" s="2350" t="s">
        <v>2357</v>
      </c>
      <c r="E69" s="863">
        <f t="shared" si="1"/>
        <v>14850.65</v>
      </c>
      <c r="F69" s="2606">
        <v>0</v>
      </c>
      <c r="G69" s="2607">
        <v>0</v>
      </c>
      <c r="H69" s="2596">
        <v>0</v>
      </c>
      <c r="I69" s="2618">
        <v>0</v>
      </c>
      <c r="J69" s="2612">
        <v>14850.65</v>
      </c>
    </row>
  </sheetData>
  <mergeCells count="8">
    <mergeCell ref="A1:J1"/>
    <mergeCell ref="F7:J7"/>
    <mergeCell ref="A3:J3"/>
    <mergeCell ref="A7:A8"/>
    <mergeCell ref="B7:B8"/>
    <mergeCell ref="C7:C8"/>
    <mergeCell ref="D7:D8"/>
    <mergeCell ref="E7:E8"/>
  </mergeCells>
  <printOptions horizontalCentered="1"/>
  <pageMargins left="0.23622047244094491" right="0" top="0.39370078740157483" bottom="0.19685039370078741" header="0.11811023622047245" footer="0.11811023622047245"/>
  <pageSetup paperSize="9" scale="80" fitToHeight="3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</sheetPr>
  <dimension ref="A1:H68"/>
  <sheetViews>
    <sheetView topLeftCell="A20" zoomScaleNormal="100" workbookViewId="0">
      <selection sqref="A1:H1"/>
    </sheetView>
  </sheetViews>
  <sheetFormatPr defaultColWidth="9.140625" defaultRowHeight="12.75" x14ac:dyDescent="0.2"/>
  <cols>
    <col min="1" max="1" width="7.85546875" style="411" bestFit="1" customWidth="1"/>
    <col min="2" max="2" width="3.7109375" style="411" customWidth="1"/>
    <col min="3" max="3" width="6.42578125" style="411" customWidth="1"/>
    <col min="4" max="5" width="5.42578125" style="411" customWidth="1"/>
    <col min="6" max="6" width="20.7109375" style="411" customWidth="1"/>
    <col min="7" max="7" width="32.85546875" style="411" customWidth="1"/>
    <col min="8" max="8" width="12.7109375" style="411" customWidth="1"/>
    <col min="9" max="16384" width="9.140625" style="411"/>
  </cols>
  <sheetData>
    <row r="1" spans="1:8" s="886" customFormat="1" ht="18" customHeight="1" x14ac:dyDescent="0.25">
      <c r="A1" s="3014" t="s">
        <v>1937</v>
      </c>
      <c r="B1" s="3014"/>
      <c r="C1" s="3014"/>
      <c r="D1" s="3014"/>
      <c r="E1" s="3014"/>
      <c r="F1" s="3014"/>
      <c r="G1" s="3014"/>
      <c r="H1" s="3014"/>
    </row>
    <row r="2" spans="1:8" ht="8.25" customHeight="1" x14ac:dyDescent="0.2"/>
    <row r="3" spans="1:8" ht="15.75" x14ac:dyDescent="0.25">
      <c r="A3" s="3127" t="s">
        <v>1949</v>
      </c>
      <c r="B3" s="3127"/>
      <c r="C3" s="3127"/>
      <c r="D3" s="3127"/>
      <c r="E3" s="3127"/>
      <c r="F3" s="3127"/>
      <c r="G3" s="3127"/>
      <c r="H3" s="3127"/>
    </row>
    <row r="4" spans="1:8" ht="12" customHeight="1" x14ac:dyDescent="0.25">
      <c r="A4" s="887"/>
      <c r="B4" s="887"/>
      <c r="C4" s="887"/>
      <c r="D4" s="887"/>
      <c r="E4" s="887"/>
      <c r="F4" s="887"/>
      <c r="G4" s="887"/>
      <c r="H4" s="887"/>
    </row>
    <row r="5" spans="1:8" ht="15.75" x14ac:dyDescent="0.25">
      <c r="A5" s="3064" t="s">
        <v>131</v>
      </c>
      <c r="B5" s="3064"/>
      <c r="C5" s="3064"/>
      <c r="D5" s="3064"/>
      <c r="E5" s="3064"/>
      <c r="F5" s="3064"/>
      <c r="G5" s="3064"/>
      <c r="H5" s="3064"/>
    </row>
    <row r="6" spans="1:8" ht="15.75" x14ac:dyDescent="0.25">
      <c r="A6" s="162"/>
      <c r="B6" s="162"/>
      <c r="C6" s="162"/>
      <c r="D6" s="162"/>
      <c r="E6" s="162"/>
      <c r="F6" s="162"/>
      <c r="G6" s="162"/>
      <c r="H6" s="162"/>
    </row>
    <row r="7" spans="1:8" ht="12.75" customHeight="1" thickBot="1" x14ac:dyDescent="0.25">
      <c r="B7" s="888"/>
      <c r="C7" s="889"/>
      <c r="D7" s="889"/>
      <c r="E7" s="889"/>
      <c r="F7" s="889"/>
      <c r="G7" s="889"/>
      <c r="H7" s="890" t="s">
        <v>67</v>
      </c>
    </row>
    <row r="8" spans="1:8" s="893" customFormat="1" ht="17.25" customHeight="1" thickBot="1" x14ac:dyDescent="0.3">
      <c r="A8" s="891" t="s">
        <v>1943</v>
      </c>
      <c r="B8" s="2051" t="s">
        <v>572</v>
      </c>
      <c r="C8" s="2052"/>
      <c r="D8" s="2052"/>
      <c r="E8" s="2053"/>
      <c r="F8" s="3026" t="s">
        <v>573</v>
      </c>
      <c r="G8" s="3027"/>
      <c r="H8" s="2152" t="s">
        <v>1945</v>
      </c>
    </row>
    <row r="9" spans="1:8" s="893" customFormat="1" ht="16.5" customHeight="1" thickBot="1" x14ac:dyDescent="0.3">
      <c r="A9" s="2054">
        <f>SUM(A10:A68)</f>
        <v>24691</v>
      </c>
      <c r="B9" s="894" t="s">
        <v>2</v>
      </c>
      <c r="C9" s="895" t="s">
        <v>574</v>
      </c>
      <c r="D9" s="896" t="s">
        <v>575</v>
      </c>
      <c r="E9" s="897" t="s">
        <v>576</v>
      </c>
      <c r="F9" s="3128" t="s">
        <v>577</v>
      </c>
      <c r="G9" s="3129"/>
      <c r="H9" s="898">
        <f>SUM(H10:H68)</f>
        <v>24691</v>
      </c>
    </row>
    <row r="10" spans="1:8" s="893" customFormat="1" ht="12.75" customHeight="1" x14ac:dyDescent="0.25">
      <c r="A10" s="2056">
        <v>950</v>
      </c>
      <c r="B10" s="899" t="s">
        <v>161</v>
      </c>
      <c r="C10" s="900">
        <v>1401</v>
      </c>
      <c r="D10" s="900">
        <v>3121</v>
      </c>
      <c r="E10" s="901">
        <v>2122</v>
      </c>
      <c r="F10" s="3130" t="s">
        <v>1253</v>
      </c>
      <c r="G10" s="3131"/>
      <c r="H10" s="2153">
        <v>956</v>
      </c>
    </row>
    <row r="11" spans="1:8" s="893" customFormat="1" x14ac:dyDescent="0.25">
      <c r="A11" s="2057">
        <v>282.5</v>
      </c>
      <c r="B11" s="902" t="s">
        <v>161</v>
      </c>
      <c r="C11" s="903">
        <v>1402</v>
      </c>
      <c r="D11" s="904">
        <v>3121</v>
      </c>
      <c r="E11" s="905">
        <v>2122</v>
      </c>
      <c r="F11" s="3123" t="s">
        <v>1254</v>
      </c>
      <c r="G11" s="3124"/>
      <c r="H11" s="2154">
        <v>284</v>
      </c>
    </row>
    <row r="12" spans="1:8" s="893" customFormat="1" x14ac:dyDescent="0.25">
      <c r="A12" s="2057">
        <v>106.3</v>
      </c>
      <c r="B12" s="902" t="s">
        <v>161</v>
      </c>
      <c r="C12" s="903">
        <v>1403</v>
      </c>
      <c r="D12" s="904">
        <v>3121</v>
      </c>
      <c r="E12" s="905">
        <v>2122</v>
      </c>
      <c r="F12" s="3123" t="s">
        <v>1255</v>
      </c>
      <c r="G12" s="3124"/>
      <c r="H12" s="2154">
        <v>107</v>
      </c>
    </row>
    <row r="13" spans="1:8" s="893" customFormat="1" ht="12.75" customHeight="1" x14ac:dyDescent="0.25">
      <c r="A13" s="2058">
        <v>0</v>
      </c>
      <c r="B13" s="902" t="s">
        <v>161</v>
      </c>
      <c r="C13" s="903">
        <v>1404</v>
      </c>
      <c r="D13" s="904">
        <v>3121</v>
      </c>
      <c r="E13" s="905">
        <v>2122</v>
      </c>
      <c r="F13" s="3119" t="s">
        <v>1256</v>
      </c>
      <c r="G13" s="3120"/>
      <c r="H13" s="2352">
        <v>0</v>
      </c>
    </row>
    <row r="14" spans="1:8" s="893" customFormat="1" ht="12" customHeight="1" x14ac:dyDescent="0.25">
      <c r="A14" s="2057">
        <v>760.7</v>
      </c>
      <c r="B14" s="902" t="s">
        <v>161</v>
      </c>
      <c r="C14" s="903">
        <v>1405</v>
      </c>
      <c r="D14" s="904">
        <v>3121</v>
      </c>
      <c r="E14" s="905">
        <v>2122</v>
      </c>
      <c r="F14" s="3119" t="s">
        <v>1257</v>
      </c>
      <c r="G14" s="3120"/>
      <c r="H14" s="2154">
        <v>801</v>
      </c>
    </row>
    <row r="15" spans="1:8" s="893" customFormat="1" x14ac:dyDescent="0.25">
      <c r="A15" s="2057">
        <v>90.6</v>
      </c>
      <c r="B15" s="902" t="s">
        <v>161</v>
      </c>
      <c r="C15" s="903">
        <v>1406</v>
      </c>
      <c r="D15" s="904">
        <v>3121</v>
      </c>
      <c r="E15" s="905">
        <v>2122</v>
      </c>
      <c r="F15" s="3123" t="s">
        <v>1258</v>
      </c>
      <c r="G15" s="3124"/>
      <c r="H15" s="2154">
        <v>91</v>
      </c>
    </row>
    <row r="16" spans="1:8" s="893" customFormat="1" ht="25.5" customHeight="1" x14ac:dyDescent="0.25">
      <c r="A16" s="2057">
        <v>270</v>
      </c>
      <c r="B16" s="902" t="s">
        <v>161</v>
      </c>
      <c r="C16" s="903">
        <v>1407</v>
      </c>
      <c r="D16" s="904">
        <v>3121</v>
      </c>
      <c r="E16" s="905">
        <v>2122</v>
      </c>
      <c r="F16" s="3119" t="s">
        <v>1259</v>
      </c>
      <c r="G16" s="3120"/>
      <c r="H16" s="2154">
        <v>262</v>
      </c>
    </row>
    <row r="17" spans="1:8" s="893" customFormat="1" ht="12.75" customHeight="1" x14ac:dyDescent="0.25">
      <c r="A17" s="2058">
        <v>0</v>
      </c>
      <c r="B17" s="902" t="s">
        <v>161</v>
      </c>
      <c r="C17" s="903">
        <v>1408</v>
      </c>
      <c r="D17" s="904">
        <v>3121</v>
      </c>
      <c r="E17" s="905">
        <v>2122</v>
      </c>
      <c r="F17" s="3123" t="s">
        <v>1260</v>
      </c>
      <c r="G17" s="3124"/>
      <c r="H17" s="2352">
        <v>0</v>
      </c>
    </row>
    <row r="18" spans="1:8" s="893" customFormat="1" ht="12.75" customHeight="1" x14ac:dyDescent="0.25">
      <c r="A18" s="2057">
        <v>905</v>
      </c>
      <c r="B18" s="902" t="s">
        <v>161</v>
      </c>
      <c r="C18" s="903">
        <v>1409</v>
      </c>
      <c r="D18" s="904">
        <v>3121</v>
      </c>
      <c r="E18" s="905">
        <v>2122</v>
      </c>
      <c r="F18" s="3119" t="s">
        <v>1261</v>
      </c>
      <c r="G18" s="3120"/>
      <c r="H18" s="2154">
        <v>1180</v>
      </c>
    </row>
    <row r="19" spans="1:8" s="893" customFormat="1" ht="25.5" customHeight="1" x14ac:dyDescent="0.25">
      <c r="A19" s="2057">
        <v>293.10000000000002</v>
      </c>
      <c r="B19" s="902" t="s">
        <v>161</v>
      </c>
      <c r="C19" s="903">
        <v>1410</v>
      </c>
      <c r="D19" s="904">
        <v>3121</v>
      </c>
      <c r="E19" s="905">
        <v>2122</v>
      </c>
      <c r="F19" s="3119" t="s">
        <v>1262</v>
      </c>
      <c r="G19" s="3120"/>
      <c r="H19" s="2154">
        <v>270</v>
      </c>
    </row>
    <row r="20" spans="1:8" s="893" customFormat="1" ht="25.5" customHeight="1" x14ac:dyDescent="0.25">
      <c r="A20" s="2057">
        <v>665.5</v>
      </c>
      <c r="B20" s="902" t="s">
        <v>161</v>
      </c>
      <c r="C20" s="903">
        <v>1411</v>
      </c>
      <c r="D20" s="904">
        <v>3121</v>
      </c>
      <c r="E20" s="905">
        <v>2122</v>
      </c>
      <c r="F20" s="3119" t="s">
        <v>1263</v>
      </c>
      <c r="G20" s="3120"/>
      <c r="H20" s="2154">
        <v>653</v>
      </c>
    </row>
    <row r="21" spans="1:8" s="893" customFormat="1" ht="25.5" customHeight="1" x14ac:dyDescent="0.25">
      <c r="A21" s="2057">
        <v>355</v>
      </c>
      <c r="B21" s="902" t="s">
        <v>161</v>
      </c>
      <c r="C21" s="903">
        <v>1412</v>
      </c>
      <c r="D21" s="904">
        <v>3122</v>
      </c>
      <c r="E21" s="905">
        <v>2122</v>
      </c>
      <c r="F21" s="3119" t="s">
        <v>1264</v>
      </c>
      <c r="G21" s="3120"/>
      <c r="H21" s="2154">
        <v>360</v>
      </c>
    </row>
    <row r="22" spans="1:8" s="893" customFormat="1" ht="25.5" customHeight="1" x14ac:dyDescent="0.25">
      <c r="A22" s="2057">
        <v>412.5</v>
      </c>
      <c r="B22" s="902" t="s">
        <v>161</v>
      </c>
      <c r="C22" s="903">
        <v>1413</v>
      </c>
      <c r="D22" s="904">
        <v>3122</v>
      </c>
      <c r="E22" s="905">
        <v>2122</v>
      </c>
      <c r="F22" s="3119" t="s">
        <v>1265</v>
      </c>
      <c r="G22" s="3120"/>
      <c r="H22" s="2154">
        <v>340</v>
      </c>
    </row>
    <row r="23" spans="1:8" s="893" customFormat="1" ht="25.5" customHeight="1" x14ac:dyDescent="0.25">
      <c r="A23" s="2057">
        <v>307.89999999999998</v>
      </c>
      <c r="B23" s="902" t="s">
        <v>161</v>
      </c>
      <c r="C23" s="903">
        <v>1414</v>
      </c>
      <c r="D23" s="904">
        <v>3122</v>
      </c>
      <c r="E23" s="905">
        <v>2122</v>
      </c>
      <c r="F23" s="3119" t="s">
        <v>1266</v>
      </c>
      <c r="G23" s="3120"/>
      <c r="H23" s="2154">
        <v>309</v>
      </c>
    </row>
    <row r="24" spans="1:8" s="893" customFormat="1" ht="25.5" customHeight="1" x14ac:dyDescent="0.25">
      <c r="A24" s="2057">
        <v>456.6</v>
      </c>
      <c r="B24" s="902" t="s">
        <v>161</v>
      </c>
      <c r="C24" s="903">
        <v>1418</v>
      </c>
      <c r="D24" s="904">
        <v>3122</v>
      </c>
      <c r="E24" s="905">
        <v>2122</v>
      </c>
      <c r="F24" s="3119" t="s">
        <v>1267</v>
      </c>
      <c r="G24" s="3120"/>
      <c r="H24" s="2154">
        <v>460</v>
      </c>
    </row>
    <row r="25" spans="1:8" s="893" customFormat="1" ht="25.5" customHeight="1" x14ac:dyDescent="0.25">
      <c r="A25" s="2057">
        <v>95</v>
      </c>
      <c r="B25" s="902" t="s">
        <v>161</v>
      </c>
      <c r="C25" s="903">
        <v>1420</v>
      </c>
      <c r="D25" s="904">
        <v>3122</v>
      </c>
      <c r="E25" s="905">
        <v>2122</v>
      </c>
      <c r="F25" s="3119" t="s">
        <v>1268</v>
      </c>
      <c r="G25" s="3120"/>
      <c r="H25" s="2154">
        <v>90</v>
      </c>
    </row>
    <row r="26" spans="1:8" s="893" customFormat="1" ht="25.5" customHeight="1" x14ac:dyDescent="0.25">
      <c r="A26" s="2057">
        <v>369</v>
      </c>
      <c r="B26" s="902" t="s">
        <v>161</v>
      </c>
      <c r="C26" s="903">
        <v>1421</v>
      </c>
      <c r="D26" s="904">
        <v>3122</v>
      </c>
      <c r="E26" s="905">
        <v>2122</v>
      </c>
      <c r="F26" s="3119" t="s">
        <v>1269</v>
      </c>
      <c r="G26" s="3120"/>
      <c r="H26" s="2154">
        <v>370</v>
      </c>
    </row>
    <row r="27" spans="1:8" s="893" customFormat="1" ht="12" customHeight="1" x14ac:dyDescent="0.25">
      <c r="A27" s="2057">
        <v>270</v>
      </c>
      <c r="B27" s="902" t="s">
        <v>161</v>
      </c>
      <c r="C27" s="903">
        <v>1422</v>
      </c>
      <c r="D27" s="904">
        <v>3122</v>
      </c>
      <c r="E27" s="905">
        <v>2122</v>
      </c>
      <c r="F27" s="3119" t="s">
        <v>1270</v>
      </c>
      <c r="G27" s="3120"/>
      <c r="H27" s="2154">
        <v>45</v>
      </c>
    </row>
    <row r="28" spans="1:8" s="893" customFormat="1" ht="25.5" customHeight="1" x14ac:dyDescent="0.25">
      <c r="A28" s="2057">
        <v>810.2</v>
      </c>
      <c r="B28" s="902" t="s">
        <v>161</v>
      </c>
      <c r="C28" s="903">
        <v>1424</v>
      </c>
      <c r="D28" s="904">
        <v>3122</v>
      </c>
      <c r="E28" s="905">
        <v>2122</v>
      </c>
      <c r="F28" s="3119" t="s">
        <v>1271</v>
      </c>
      <c r="G28" s="3120"/>
      <c r="H28" s="2154">
        <v>815</v>
      </c>
    </row>
    <row r="29" spans="1:8" s="893" customFormat="1" ht="25.5" customHeight="1" x14ac:dyDescent="0.25">
      <c r="A29" s="2057">
        <v>510.8</v>
      </c>
      <c r="B29" s="902" t="s">
        <v>161</v>
      </c>
      <c r="C29" s="903">
        <v>1425</v>
      </c>
      <c r="D29" s="904">
        <v>3122</v>
      </c>
      <c r="E29" s="905">
        <v>2122</v>
      </c>
      <c r="F29" s="3119" t="s">
        <v>1272</v>
      </c>
      <c r="G29" s="3120"/>
      <c r="H29" s="2154">
        <v>664</v>
      </c>
    </row>
    <row r="30" spans="1:8" s="893" customFormat="1" ht="25.5" customHeight="1" x14ac:dyDescent="0.25">
      <c r="A30" s="2058">
        <v>0</v>
      </c>
      <c r="B30" s="902" t="s">
        <v>161</v>
      </c>
      <c r="C30" s="903">
        <v>1426</v>
      </c>
      <c r="D30" s="904">
        <v>3122</v>
      </c>
      <c r="E30" s="905">
        <v>2122</v>
      </c>
      <c r="F30" s="3119" t="s">
        <v>1273</v>
      </c>
      <c r="G30" s="3120"/>
      <c r="H30" s="2352">
        <v>0</v>
      </c>
    </row>
    <row r="31" spans="1:8" s="893" customFormat="1" ht="25.5" customHeight="1" x14ac:dyDescent="0.25">
      <c r="A31" s="2057">
        <v>1016.6</v>
      </c>
      <c r="B31" s="902" t="s">
        <v>161</v>
      </c>
      <c r="C31" s="903">
        <v>1427</v>
      </c>
      <c r="D31" s="904">
        <v>3122</v>
      </c>
      <c r="E31" s="905">
        <v>2122</v>
      </c>
      <c r="F31" s="3119" t="s">
        <v>1274</v>
      </c>
      <c r="G31" s="3120"/>
      <c r="H31" s="2154">
        <v>1020</v>
      </c>
    </row>
    <row r="32" spans="1:8" s="893" customFormat="1" ht="25.5" customHeight="1" x14ac:dyDescent="0.25">
      <c r="A32" s="2057">
        <v>247</v>
      </c>
      <c r="B32" s="902" t="s">
        <v>161</v>
      </c>
      <c r="C32" s="903">
        <v>1428</v>
      </c>
      <c r="D32" s="904">
        <v>3122</v>
      </c>
      <c r="E32" s="905">
        <v>2122</v>
      </c>
      <c r="F32" s="3119" t="s">
        <v>1275</v>
      </c>
      <c r="G32" s="3120"/>
      <c r="H32" s="2154">
        <v>165</v>
      </c>
    </row>
    <row r="33" spans="1:8" s="893" customFormat="1" ht="25.5" customHeight="1" x14ac:dyDescent="0.25">
      <c r="A33" s="2058">
        <v>0</v>
      </c>
      <c r="B33" s="902" t="s">
        <v>161</v>
      </c>
      <c r="C33" s="903">
        <v>1429</v>
      </c>
      <c r="D33" s="904">
        <v>3122</v>
      </c>
      <c r="E33" s="905">
        <v>2122</v>
      </c>
      <c r="F33" s="3119" t="s">
        <v>1276</v>
      </c>
      <c r="G33" s="3120"/>
      <c r="H33" s="2352">
        <v>0</v>
      </c>
    </row>
    <row r="34" spans="1:8" s="893" customFormat="1" ht="12" customHeight="1" x14ac:dyDescent="0.25">
      <c r="A34" s="2057">
        <v>322.3</v>
      </c>
      <c r="B34" s="902" t="s">
        <v>161</v>
      </c>
      <c r="C34" s="903">
        <v>1430</v>
      </c>
      <c r="D34" s="904">
        <v>3122</v>
      </c>
      <c r="E34" s="905">
        <v>2122</v>
      </c>
      <c r="F34" s="3119" t="s">
        <v>1277</v>
      </c>
      <c r="G34" s="3120"/>
      <c r="H34" s="2154">
        <v>290</v>
      </c>
    </row>
    <row r="35" spans="1:8" s="893" customFormat="1" ht="25.5" customHeight="1" x14ac:dyDescent="0.25">
      <c r="A35" s="2057">
        <v>88</v>
      </c>
      <c r="B35" s="902" t="s">
        <v>161</v>
      </c>
      <c r="C35" s="903">
        <v>1432</v>
      </c>
      <c r="D35" s="904">
        <v>3123</v>
      </c>
      <c r="E35" s="905">
        <v>2122</v>
      </c>
      <c r="F35" s="3119" t="s">
        <v>1278</v>
      </c>
      <c r="G35" s="3120"/>
      <c r="H35" s="2154">
        <v>90</v>
      </c>
    </row>
    <row r="36" spans="1:8" s="893" customFormat="1" ht="25.5" customHeight="1" x14ac:dyDescent="0.25">
      <c r="A36" s="2057">
        <v>1165.4000000000001</v>
      </c>
      <c r="B36" s="902" t="s">
        <v>161</v>
      </c>
      <c r="C36" s="903">
        <v>1433</v>
      </c>
      <c r="D36" s="904">
        <v>3123</v>
      </c>
      <c r="E36" s="905">
        <v>2122</v>
      </c>
      <c r="F36" s="3119" t="s">
        <v>1279</v>
      </c>
      <c r="G36" s="3120"/>
      <c r="H36" s="2154">
        <v>1250</v>
      </c>
    </row>
    <row r="37" spans="1:8" s="893" customFormat="1" x14ac:dyDescent="0.25">
      <c r="A37" s="2057">
        <v>352.7</v>
      </c>
      <c r="B37" s="902" t="s">
        <v>161</v>
      </c>
      <c r="C37" s="903">
        <v>1434</v>
      </c>
      <c r="D37" s="904">
        <v>3123</v>
      </c>
      <c r="E37" s="905">
        <v>2122</v>
      </c>
      <c r="F37" s="3123" t="s">
        <v>1280</v>
      </c>
      <c r="G37" s="3124"/>
      <c r="H37" s="2154">
        <v>360</v>
      </c>
    </row>
    <row r="38" spans="1:8" s="893" customFormat="1" ht="25.5" customHeight="1" x14ac:dyDescent="0.25">
      <c r="A38" s="2057">
        <v>745</v>
      </c>
      <c r="B38" s="902" t="s">
        <v>161</v>
      </c>
      <c r="C38" s="903">
        <v>1436</v>
      </c>
      <c r="D38" s="904">
        <v>3123</v>
      </c>
      <c r="E38" s="905">
        <v>2122</v>
      </c>
      <c r="F38" s="3119" t="s">
        <v>1281</v>
      </c>
      <c r="G38" s="3120"/>
      <c r="H38" s="2154">
        <v>745</v>
      </c>
    </row>
    <row r="39" spans="1:8" s="893" customFormat="1" ht="25.5" customHeight="1" x14ac:dyDescent="0.25">
      <c r="A39" s="2057">
        <v>1966</v>
      </c>
      <c r="B39" s="902" t="s">
        <v>161</v>
      </c>
      <c r="C39" s="903">
        <v>1437</v>
      </c>
      <c r="D39" s="904">
        <v>3123</v>
      </c>
      <c r="E39" s="905">
        <v>2122</v>
      </c>
      <c r="F39" s="3119" t="s">
        <v>1282</v>
      </c>
      <c r="G39" s="3120"/>
      <c r="H39" s="2154">
        <v>2210</v>
      </c>
    </row>
    <row r="40" spans="1:8" s="893" customFormat="1" ht="25.5" customHeight="1" x14ac:dyDescent="0.25">
      <c r="A40" s="2057">
        <v>537.9</v>
      </c>
      <c r="B40" s="902" t="s">
        <v>161</v>
      </c>
      <c r="C40" s="903">
        <v>1438</v>
      </c>
      <c r="D40" s="904">
        <v>3123</v>
      </c>
      <c r="E40" s="905">
        <v>2122</v>
      </c>
      <c r="F40" s="3119" t="s">
        <v>1283</v>
      </c>
      <c r="G40" s="3120"/>
      <c r="H40" s="2154">
        <v>262.5</v>
      </c>
    </row>
    <row r="41" spans="1:8" s="893" customFormat="1" ht="25.5" customHeight="1" x14ac:dyDescent="0.25">
      <c r="A41" s="2057">
        <v>1800</v>
      </c>
      <c r="B41" s="902" t="s">
        <v>161</v>
      </c>
      <c r="C41" s="903">
        <v>1440</v>
      </c>
      <c r="D41" s="904">
        <v>3123</v>
      </c>
      <c r="E41" s="905">
        <v>2122</v>
      </c>
      <c r="F41" s="3119" t="s">
        <v>1284</v>
      </c>
      <c r="G41" s="3120"/>
      <c r="H41" s="2154">
        <v>2200.5</v>
      </c>
    </row>
    <row r="42" spans="1:8" s="893" customFormat="1" ht="25.5" customHeight="1" x14ac:dyDescent="0.25">
      <c r="A42" s="2057">
        <v>1186</v>
      </c>
      <c r="B42" s="902" t="s">
        <v>161</v>
      </c>
      <c r="C42" s="903">
        <v>1442</v>
      </c>
      <c r="D42" s="904">
        <v>3123</v>
      </c>
      <c r="E42" s="905">
        <v>2122</v>
      </c>
      <c r="F42" s="3119" t="s">
        <v>1285</v>
      </c>
      <c r="G42" s="3120"/>
      <c r="H42" s="2154">
        <v>1191</v>
      </c>
    </row>
    <row r="43" spans="1:8" s="893" customFormat="1" ht="25.5" customHeight="1" x14ac:dyDescent="0.25">
      <c r="A43" s="2057">
        <v>613.5</v>
      </c>
      <c r="B43" s="902" t="s">
        <v>161</v>
      </c>
      <c r="C43" s="903">
        <v>1443</v>
      </c>
      <c r="D43" s="904">
        <v>3123</v>
      </c>
      <c r="E43" s="905">
        <v>2122</v>
      </c>
      <c r="F43" s="3119" t="s">
        <v>1286</v>
      </c>
      <c r="G43" s="3120"/>
      <c r="H43" s="2154">
        <v>602</v>
      </c>
    </row>
    <row r="44" spans="1:8" s="893" customFormat="1" ht="25.5" customHeight="1" x14ac:dyDescent="0.25">
      <c r="A44" s="2057">
        <v>1648.8</v>
      </c>
      <c r="B44" s="902" t="s">
        <v>161</v>
      </c>
      <c r="C44" s="903">
        <v>1448</v>
      </c>
      <c r="D44" s="904">
        <v>3123</v>
      </c>
      <c r="E44" s="905">
        <v>2122</v>
      </c>
      <c r="F44" s="3119" t="s">
        <v>1287</v>
      </c>
      <c r="G44" s="3120"/>
      <c r="H44" s="2154">
        <v>1432</v>
      </c>
    </row>
    <row r="45" spans="1:8" s="893" customFormat="1" x14ac:dyDescent="0.25">
      <c r="A45" s="2059">
        <v>1885.3</v>
      </c>
      <c r="B45" s="902" t="s">
        <v>161</v>
      </c>
      <c r="C45" s="903">
        <v>1450</v>
      </c>
      <c r="D45" s="904">
        <v>3124</v>
      </c>
      <c r="E45" s="905">
        <v>2122</v>
      </c>
      <c r="F45" s="3123" t="s">
        <v>1288</v>
      </c>
      <c r="G45" s="3124"/>
      <c r="H45" s="2154">
        <v>2406</v>
      </c>
    </row>
    <row r="46" spans="1:8" s="893" customFormat="1" ht="25.5" customHeight="1" x14ac:dyDescent="0.25">
      <c r="A46" s="2057">
        <v>328.2</v>
      </c>
      <c r="B46" s="906" t="s">
        <v>161</v>
      </c>
      <c r="C46" s="904">
        <v>1452</v>
      </c>
      <c r="D46" s="904">
        <v>3122</v>
      </c>
      <c r="E46" s="907">
        <v>2122</v>
      </c>
      <c r="F46" s="3125" t="s">
        <v>1289</v>
      </c>
      <c r="G46" s="3126"/>
      <c r="H46" s="2154">
        <v>335</v>
      </c>
    </row>
    <row r="47" spans="1:8" s="893" customFormat="1" ht="25.5" customHeight="1" x14ac:dyDescent="0.25">
      <c r="A47" s="2057">
        <v>742</v>
      </c>
      <c r="B47" s="906" t="s">
        <v>161</v>
      </c>
      <c r="C47" s="904">
        <v>1455</v>
      </c>
      <c r="D47" s="904">
        <v>3113</v>
      </c>
      <c r="E47" s="907">
        <v>2122</v>
      </c>
      <c r="F47" s="3125" t="s">
        <v>1290</v>
      </c>
      <c r="G47" s="3126"/>
      <c r="H47" s="2154">
        <v>763</v>
      </c>
    </row>
    <row r="48" spans="1:8" s="893" customFormat="1" ht="25.5" customHeight="1" x14ac:dyDescent="0.25">
      <c r="A48" s="2057">
        <v>112.7</v>
      </c>
      <c r="B48" s="902" t="s">
        <v>161</v>
      </c>
      <c r="C48" s="903">
        <v>1456</v>
      </c>
      <c r="D48" s="904">
        <v>3113</v>
      </c>
      <c r="E48" s="905">
        <v>2122</v>
      </c>
      <c r="F48" s="3119" t="s">
        <v>1291</v>
      </c>
      <c r="G48" s="3120"/>
      <c r="H48" s="2154">
        <v>115</v>
      </c>
    </row>
    <row r="49" spans="1:8" s="893" customFormat="1" ht="25.5" customHeight="1" x14ac:dyDescent="0.25">
      <c r="A49" s="2058">
        <v>0</v>
      </c>
      <c r="B49" s="902" t="s">
        <v>161</v>
      </c>
      <c r="C49" s="903">
        <v>1457</v>
      </c>
      <c r="D49" s="904">
        <v>3113</v>
      </c>
      <c r="E49" s="905">
        <v>2122</v>
      </c>
      <c r="F49" s="3119" t="s">
        <v>1292</v>
      </c>
      <c r="G49" s="3120"/>
      <c r="H49" s="2352">
        <v>0</v>
      </c>
    </row>
    <row r="50" spans="1:8" s="893" customFormat="1" ht="25.5" customHeight="1" x14ac:dyDescent="0.25">
      <c r="A50" s="2058">
        <v>0</v>
      </c>
      <c r="B50" s="902" t="s">
        <v>161</v>
      </c>
      <c r="C50" s="903">
        <v>1459</v>
      </c>
      <c r="D50" s="904">
        <v>3112</v>
      </c>
      <c r="E50" s="905">
        <v>2122</v>
      </c>
      <c r="F50" s="3119" t="s">
        <v>1293</v>
      </c>
      <c r="G50" s="3120"/>
      <c r="H50" s="2352">
        <v>0</v>
      </c>
    </row>
    <row r="51" spans="1:8" s="893" customFormat="1" ht="25.5" customHeight="1" x14ac:dyDescent="0.25">
      <c r="A51" s="2058">
        <v>0</v>
      </c>
      <c r="B51" s="902" t="s">
        <v>161</v>
      </c>
      <c r="C51" s="903">
        <v>1460</v>
      </c>
      <c r="D51" s="904">
        <v>3113</v>
      </c>
      <c r="E51" s="905">
        <v>2122</v>
      </c>
      <c r="F51" s="3119" t="s">
        <v>1294</v>
      </c>
      <c r="G51" s="3120"/>
      <c r="H51" s="2352">
        <v>0</v>
      </c>
    </row>
    <row r="52" spans="1:8" s="893" customFormat="1" ht="25.5" customHeight="1" x14ac:dyDescent="0.25">
      <c r="A52" s="2057">
        <v>33</v>
      </c>
      <c r="B52" s="902" t="s">
        <v>161</v>
      </c>
      <c r="C52" s="903">
        <v>1462</v>
      </c>
      <c r="D52" s="904">
        <v>3113</v>
      </c>
      <c r="E52" s="905">
        <v>2122</v>
      </c>
      <c r="F52" s="3119" t="s">
        <v>1295</v>
      </c>
      <c r="G52" s="3120"/>
      <c r="H52" s="2154">
        <v>33</v>
      </c>
    </row>
    <row r="53" spans="1:8" s="893" customFormat="1" x14ac:dyDescent="0.25">
      <c r="A53" s="2058">
        <v>0</v>
      </c>
      <c r="B53" s="902" t="s">
        <v>161</v>
      </c>
      <c r="C53" s="903">
        <v>1463</v>
      </c>
      <c r="D53" s="904">
        <v>3113</v>
      </c>
      <c r="E53" s="905">
        <v>2122</v>
      </c>
      <c r="F53" s="3119" t="s">
        <v>1296</v>
      </c>
      <c r="G53" s="3120"/>
      <c r="H53" s="2352">
        <v>0</v>
      </c>
    </row>
    <row r="54" spans="1:8" s="893" customFormat="1" ht="25.5" customHeight="1" x14ac:dyDescent="0.25">
      <c r="A54" s="2058">
        <v>0</v>
      </c>
      <c r="B54" s="902" t="s">
        <v>161</v>
      </c>
      <c r="C54" s="903">
        <v>1468</v>
      </c>
      <c r="D54" s="904">
        <v>3113</v>
      </c>
      <c r="E54" s="905">
        <v>2122</v>
      </c>
      <c r="F54" s="3119" t="s">
        <v>1297</v>
      </c>
      <c r="G54" s="3120"/>
      <c r="H54" s="2352">
        <v>0</v>
      </c>
    </row>
    <row r="55" spans="1:8" s="893" customFormat="1" ht="12.75" customHeight="1" x14ac:dyDescent="0.25">
      <c r="A55" s="2057">
        <v>50</v>
      </c>
      <c r="B55" s="902" t="s">
        <v>161</v>
      </c>
      <c r="C55" s="903">
        <v>1469</v>
      </c>
      <c r="D55" s="904">
        <v>3114</v>
      </c>
      <c r="E55" s="905">
        <v>2122</v>
      </c>
      <c r="F55" s="3125" t="s">
        <v>1298</v>
      </c>
      <c r="G55" s="3126"/>
      <c r="H55" s="2154">
        <v>104</v>
      </c>
    </row>
    <row r="56" spans="1:8" s="893" customFormat="1" x14ac:dyDescent="0.25">
      <c r="A56" s="2057">
        <v>24.8</v>
      </c>
      <c r="B56" s="902" t="s">
        <v>161</v>
      </c>
      <c r="C56" s="903">
        <v>1470</v>
      </c>
      <c r="D56" s="904">
        <v>3133</v>
      </c>
      <c r="E56" s="905">
        <v>2122</v>
      </c>
      <c r="F56" s="3123" t="s">
        <v>1299</v>
      </c>
      <c r="G56" s="3124"/>
      <c r="H56" s="2154">
        <v>25</v>
      </c>
    </row>
    <row r="57" spans="1:8" s="893" customFormat="1" ht="12" customHeight="1" x14ac:dyDescent="0.25">
      <c r="A57" s="2057">
        <v>581</v>
      </c>
      <c r="B57" s="902" t="s">
        <v>161</v>
      </c>
      <c r="C57" s="903">
        <v>1471</v>
      </c>
      <c r="D57" s="904">
        <v>3133</v>
      </c>
      <c r="E57" s="905">
        <v>2122</v>
      </c>
      <c r="F57" s="3119" t="s">
        <v>1300</v>
      </c>
      <c r="G57" s="3120"/>
      <c r="H57" s="2154">
        <v>583</v>
      </c>
    </row>
    <row r="58" spans="1:8" s="893" customFormat="1" ht="25.5" customHeight="1" x14ac:dyDescent="0.25">
      <c r="A58" s="2057">
        <v>92.4</v>
      </c>
      <c r="B58" s="902" t="s">
        <v>161</v>
      </c>
      <c r="C58" s="903">
        <v>1472</v>
      </c>
      <c r="D58" s="904">
        <v>3133</v>
      </c>
      <c r="E58" s="905">
        <v>2122</v>
      </c>
      <c r="F58" s="3119" t="s">
        <v>1301</v>
      </c>
      <c r="G58" s="3120"/>
      <c r="H58" s="2154">
        <v>93</v>
      </c>
    </row>
    <row r="59" spans="1:8" s="893" customFormat="1" x14ac:dyDescent="0.25">
      <c r="A59" s="2057">
        <v>49.2</v>
      </c>
      <c r="B59" s="902" t="s">
        <v>161</v>
      </c>
      <c r="C59" s="903">
        <v>1473</v>
      </c>
      <c r="D59" s="904">
        <v>3133</v>
      </c>
      <c r="E59" s="905">
        <v>2122</v>
      </c>
      <c r="F59" s="3123" t="s">
        <v>1302</v>
      </c>
      <c r="G59" s="3124"/>
      <c r="H59" s="2154">
        <v>50</v>
      </c>
    </row>
    <row r="60" spans="1:8" s="893" customFormat="1" x14ac:dyDescent="0.25">
      <c r="A60" s="2057">
        <v>54.5</v>
      </c>
      <c r="B60" s="902" t="s">
        <v>161</v>
      </c>
      <c r="C60" s="903">
        <v>1474</v>
      </c>
      <c r="D60" s="904">
        <v>3133</v>
      </c>
      <c r="E60" s="905">
        <v>2122</v>
      </c>
      <c r="F60" s="3123" t="s">
        <v>1303</v>
      </c>
      <c r="G60" s="3124"/>
      <c r="H60" s="2154">
        <v>55</v>
      </c>
    </row>
    <row r="61" spans="1:8" s="893" customFormat="1" x14ac:dyDescent="0.25">
      <c r="A61" s="2057">
        <v>240</v>
      </c>
      <c r="B61" s="902" t="s">
        <v>161</v>
      </c>
      <c r="C61" s="903">
        <v>1475</v>
      </c>
      <c r="D61" s="904">
        <v>3133</v>
      </c>
      <c r="E61" s="905">
        <v>2122</v>
      </c>
      <c r="F61" s="3123" t="s">
        <v>1304</v>
      </c>
      <c r="G61" s="3124"/>
      <c r="H61" s="2154">
        <v>230</v>
      </c>
    </row>
    <row r="62" spans="1:8" s="893" customFormat="1" x14ac:dyDescent="0.25">
      <c r="A62" s="2057">
        <v>20</v>
      </c>
      <c r="B62" s="902" t="s">
        <v>161</v>
      </c>
      <c r="C62" s="903">
        <v>1476</v>
      </c>
      <c r="D62" s="904">
        <v>3133</v>
      </c>
      <c r="E62" s="905">
        <v>2122</v>
      </c>
      <c r="F62" s="3123" t="s">
        <v>1305</v>
      </c>
      <c r="G62" s="3124"/>
      <c r="H62" s="2154">
        <v>20</v>
      </c>
    </row>
    <row r="63" spans="1:8" s="893" customFormat="1" ht="25.5" customHeight="1" x14ac:dyDescent="0.25">
      <c r="A63" s="2060">
        <v>0</v>
      </c>
      <c r="B63" s="902" t="s">
        <v>161</v>
      </c>
      <c r="C63" s="903">
        <v>1491</v>
      </c>
      <c r="D63" s="903">
        <v>3146</v>
      </c>
      <c r="E63" s="905">
        <v>2122</v>
      </c>
      <c r="F63" s="3119" t="s">
        <v>1306</v>
      </c>
      <c r="G63" s="3120"/>
      <c r="H63" s="2352">
        <v>0</v>
      </c>
    </row>
    <row r="64" spans="1:8" s="893" customFormat="1" ht="25.5" customHeight="1" x14ac:dyDescent="0.25">
      <c r="A64" s="2060">
        <v>0</v>
      </c>
      <c r="B64" s="902" t="s">
        <v>161</v>
      </c>
      <c r="C64" s="903">
        <v>1492</v>
      </c>
      <c r="D64" s="903">
        <v>3146</v>
      </c>
      <c r="E64" s="905">
        <v>2122</v>
      </c>
      <c r="F64" s="3119" t="s">
        <v>1307</v>
      </c>
      <c r="G64" s="3120"/>
      <c r="H64" s="2352">
        <v>0</v>
      </c>
    </row>
    <row r="65" spans="1:8" s="893" customFormat="1" ht="25.5" customHeight="1" x14ac:dyDescent="0.25">
      <c r="A65" s="2060">
        <v>0</v>
      </c>
      <c r="B65" s="902" t="s">
        <v>161</v>
      </c>
      <c r="C65" s="903">
        <v>1493</v>
      </c>
      <c r="D65" s="903">
        <v>3146</v>
      </c>
      <c r="E65" s="905">
        <v>2122</v>
      </c>
      <c r="F65" s="3119" t="s">
        <v>1308</v>
      </c>
      <c r="G65" s="3120"/>
      <c r="H65" s="2353">
        <v>0</v>
      </c>
    </row>
    <row r="66" spans="1:8" s="893" customFormat="1" ht="25.5" customHeight="1" x14ac:dyDescent="0.25">
      <c r="A66" s="2060">
        <v>0</v>
      </c>
      <c r="B66" s="902" t="s">
        <v>161</v>
      </c>
      <c r="C66" s="903">
        <v>1494</v>
      </c>
      <c r="D66" s="903">
        <v>3146</v>
      </c>
      <c r="E66" s="905">
        <v>2122</v>
      </c>
      <c r="F66" s="3119" t="s">
        <v>1309</v>
      </c>
      <c r="G66" s="3120"/>
      <c r="H66" s="2353">
        <v>0</v>
      </c>
    </row>
    <row r="67" spans="1:8" s="893" customFormat="1" ht="12.75" customHeight="1" x14ac:dyDescent="0.25">
      <c r="A67" s="2057">
        <v>878</v>
      </c>
      <c r="B67" s="902" t="s">
        <v>161</v>
      </c>
      <c r="C67" s="903">
        <v>1497</v>
      </c>
      <c r="D67" s="903">
        <v>3149</v>
      </c>
      <c r="E67" s="905">
        <v>2122</v>
      </c>
      <c r="F67" s="3119" t="s">
        <v>1836</v>
      </c>
      <c r="G67" s="3120"/>
      <c r="H67" s="2154">
        <v>4</v>
      </c>
    </row>
    <row r="68" spans="1:8" s="893" customFormat="1" ht="25.5" customHeight="1" thickBot="1" x14ac:dyDescent="0.3">
      <c r="A68" s="2061">
        <v>0</v>
      </c>
      <c r="B68" s="2062" t="s">
        <v>161</v>
      </c>
      <c r="C68" s="2063">
        <v>1498</v>
      </c>
      <c r="D68" s="2063">
        <v>3146</v>
      </c>
      <c r="E68" s="2064">
        <v>2122</v>
      </c>
      <c r="F68" s="3121" t="s">
        <v>1310</v>
      </c>
      <c r="G68" s="3122"/>
      <c r="H68" s="2354">
        <v>0</v>
      </c>
    </row>
  </sheetData>
  <mergeCells count="64">
    <mergeCell ref="F16:G16"/>
    <mergeCell ref="A1:H1"/>
    <mergeCell ref="A3:H3"/>
    <mergeCell ref="A5:H5"/>
    <mergeCell ref="F8:G8"/>
    <mergeCell ref="F9:G9"/>
    <mergeCell ref="F10:G10"/>
    <mergeCell ref="F11:G11"/>
    <mergeCell ref="F12:G12"/>
    <mergeCell ref="F13:G13"/>
    <mergeCell ref="F14:G14"/>
    <mergeCell ref="F15:G15"/>
    <mergeCell ref="F28:G28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40:G40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63:G63"/>
    <mergeCell ref="F52:G52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51:G51"/>
    <mergeCell ref="F58:G58"/>
    <mergeCell ref="F59:G59"/>
    <mergeCell ref="F60:G60"/>
    <mergeCell ref="F61:G61"/>
    <mergeCell ref="F62:G62"/>
    <mergeCell ref="F53:G53"/>
    <mergeCell ref="F54:G54"/>
    <mergeCell ref="F55:G55"/>
    <mergeCell ref="F56:G56"/>
    <mergeCell ref="F57:G57"/>
    <mergeCell ref="F65:G65"/>
    <mergeCell ref="F66:G66"/>
    <mergeCell ref="F68:G68"/>
    <mergeCell ref="F67:G67"/>
    <mergeCell ref="F64:G64"/>
  </mergeCells>
  <pageMargins left="0.62992125984251968" right="0.51181102362204722" top="0.59055118110236227" bottom="0.78740157480314965" header="0.51181102362204722" footer="0.51181102362204722"/>
  <pageSetup paperSize="9" scale="95" orientation="portrait" r:id="rId1"/>
  <headerFooter alignWithMargins="0"/>
  <rowBreaks count="1" manualBreakCount="1">
    <brk id="40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59999389629810485"/>
  </sheetPr>
  <dimension ref="A1:I161"/>
  <sheetViews>
    <sheetView topLeftCell="A81" zoomScaleNormal="100" zoomScaleSheetLayoutView="75" workbookViewId="0">
      <selection sqref="A1:H1"/>
    </sheetView>
  </sheetViews>
  <sheetFormatPr defaultColWidth="9.140625" defaultRowHeight="11.25" x14ac:dyDescent="0.2"/>
  <cols>
    <col min="1" max="1" width="8.7109375" style="886" customWidth="1"/>
    <col min="2" max="2" width="3.5703125" style="963" customWidth="1"/>
    <col min="3" max="3" width="10.7109375" style="886" customWidth="1"/>
    <col min="4" max="4" width="45.140625" style="886" customWidth="1"/>
    <col min="5" max="5" width="11.140625" style="886" customWidth="1"/>
    <col min="6" max="6" width="10.85546875" style="886" customWidth="1"/>
    <col min="7" max="7" width="10.140625" style="886" customWidth="1"/>
    <col min="8" max="8" width="12.28515625" style="963" customWidth="1"/>
    <col min="9" max="9" width="12.28515625" style="886" customWidth="1"/>
    <col min="10" max="16384" width="9.140625" style="886"/>
  </cols>
  <sheetData>
    <row r="1" spans="1:9" ht="18" customHeight="1" x14ac:dyDescent="0.25">
      <c r="A1" s="3014" t="s">
        <v>1937</v>
      </c>
      <c r="B1" s="3014"/>
      <c r="C1" s="3014"/>
      <c r="D1" s="3014"/>
      <c r="E1" s="3014"/>
      <c r="F1" s="3014"/>
      <c r="G1" s="3014"/>
      <c r="H1" s="3014"/>
      <c r="I1" s="91"/>
    </row>
    <row r="2" spans="1:9" ht="12.75" customHeight="1" x14ac:dyDescent="0.2"/>
    <row r="3" spans="1:9" s="3" customFormat="1" ht="15.75" x14ac:dyDescent="0.25">
      <c r="A3" s="3064" t="s">
        <v>137</v>
      </c>
      <c r="B3" s="3064"/>
      <c r="C3" s="3064"/>
      <c r="D3" s="3064"/>
      <c r="E3" s="3064"/>
      <c r="F3" s="3064"/>
      <c r="G3" s="3064"/>
      <c r="H3" s="3064"/>
      <c r="I3" s="92"/>
    </row>
    <row r="4" spans="1:9" s="3" customFormat="1" ht="9" customHeight="1" x14ac:dyDescent="0.25">
      <c r="B4" s="162"/>
      <c r="C4" s="162"/>
      <c r="D4" s="162"/>
      <c r="E4" s="162"/>
      <c r="F4" s="162"/>
      <c r="G4" s="162"/>
      <c r="H4" s="162"/>
    </row>
    <row r="5" spans="1:9" s="163" customFormat="1" ht="15.75" customHeight="1" x14ac:dyDescent="0.25">
      <c r="B5" s="164"/>
      <c r="C5" s="3065" t="s">
        <v>2207</v>
      </c>
      <c r="D5" s="3065"/>
      <c r="E5" s="3065"/>
      <c r="F5" s="165"/>
      <c r="G5" s="165"/>
      <c r="H5" s="165"/>
    </row>
    <row r="6" spans="1:9" s="964" customFormat="1" ht="12" thickBot="1" x14ac:dyDescent="0.3">
      <c r="B6" s="965"/>
      <c r="C6" s="965"/>
      <c r="D6" s="965"/>
      <c r="E6" s="166" t="s">
        <v>106</v>
      </c>
      <c r="F6" s="166"/>
      <c r="G6" s="966"/>
    </row>
    <row r="7" spans="1:9" s="967" customFormat="1" ht="12.75" customHeight="1" x14ac:dyDescent="0.25">
      <c r="B7" s="1129"/>
      <c r="C7" s="3132" t="s">
        <v>142</v>
      </c>
      <c r="D7" s="3068" t="s">
        <v>143</v>
      </c>
      <c r="E7" s="3070" t="s">
        <v>1947</v>
      </c>
      <c r="F7" s="88"/>
    </row>
    <row r="8" spans="1:9" s="964" customFormat="1" ht="12.75" customHeight="1" thickBot="1" x14ac:dyDescent="0.3">
      <c r="B8" s="1129"/>
      <c r="C8" s="3133"/>
      <c r="D8" s="3069"/>
      <c r="E8" s="3071"/>
      <c r="F8" s="88"/>
      <c r="H8" s="968"/>
      <c r="I8" s="968"/>
    </row>
    <row r="9" spans="1:9" s="964" customFormat="1" ht="12.75" customHeight="1" thickBot="1" x14ac:dyDescent="0.3">
      <c r="B9" s="167"/>
      <c r="C9" s="168" t="s">
        <v>309</v>
      </c>
      <c r="D9" s="169" t="s">
        <v>310</v>
      </c>
      <c r="E9" s="170">
        <f>SUM(E10:E16)</f>
        <v>248635.90000000002</v>
      </c>
      <c r="F9" s="171"/>
      <c r="H9" s="968"/>
      <c r="I9" s="968"/>
    </row>
    <row r="10" spans="1:9" s="964" customFormat="1" ht="12.75" customHeight="1" x14ac:dyDescent="0.25">
      <c r="B10" s="167"/>
      <c r="C10" s="704" t="s">
        <v>417</v>
      </c>
      <c r="D10" s="705" t="s">
        <v>418</v>
      </c>
      <c r="E10" s="706">
        <f>F23</f>
        <v>5340</v>
      </c>
      <c r="F10" s="171"/>
      <c r="H10" s="968"/>
      <c r="I10" s="968"/>
    </row>
    <row r="11" spans="1:9" s="969" customFormat="1" ht="12.75" customHeight="1" x14ac:dyDescent="0.25">
      <c r="B11" s="703"/>
      <c r="C11" s="710" t="s">
        <v>419</v>
      </c>
      <c r="D11" s="711" t="s">
        <v>420</v>
      </c>
      <c r="E11" s="712">
        <f>H48</f>
        <v>161422.70000000001</v>
      </c>
      <c r="F11" s="707"/>
      <c r="H11" s="968"/>
      <c r="I11" s="968"/>
    </row>
    <row r="12" spans="1:9" s="969" customFormat="1" ht="12.75" customHeight="1" x14ac:dyDescent="0.25">
      <c r="B12" s="703"/>
      <c r="C12" s="713" t="s">
        <v>147</v>
      </c>
      <c r="D12" s="714" t="s">
        <v>148</v>
      </c>
      <c r="E12" s="712">
        <f>F74</f>
        <v>8221</v>
      </c>
      <c r="F12" s="707"/>
      <c r="G12" s="970"/>
      <c r="H12" s="968"/>
      <c r="I12" s="968"/>
    </row>
    <row r="13" spans="1:9" s="969" customFormat="1" ht="12.75" customHeight="1" x14ac:dyDescent="0.25">
      <c r="B13" s="703"/>
      <c r="C13" s="713" t="s">
        <v>149</v>
      </c>
      <c r="D13" s="714" t="s">
        <v>150</v>
      </c>
      <c r="E13" s="971">
        <f>F114</f>
        <v>49210</v>
      </c>
      <c r="F13" s="707"/>
      <c r="H13" s="968"/>
      <c r="I13" s="968"/>
    </row>
    <row r="14" spans="1:9" s="969" customFormat="1" ht="12.75" customHeight="1" x14ac:dyDescent="0.25">
      <c r="B14" s="703"/>
      <c r="C14" s="713" t="s">
        <v>151</v>
      </c>
      <c r="D14" s="714" t="s">
        <v>1658</v>
      </c>
      <c r="E14" s="971">
        <f>F134</f>
        <v>14235.2</v>
      </c>
      <c r="F14" s="716"/>
      <c r="H14" s="968"/>
      <c r="I14" s="968"/>
    </row>
    <row r="15" spans="1:9" s="969" customFormat="1" ht="12.75" customHeight="1" x14ac:dyDescent="0.25">
      <c r="B15" s="703"/>
      <c r="C15" s="713" t="s">
        <v>311</v>
      </c>
      <c r="D15" s="714" t="s">
        <v>1666</v>
      </c>
      <c r="E15" s="971">
        <f>F147</f>
        <v>9207</v>
      </c>
      <c r="F15" s="716"/>
      <c r="H15" s="968"/>
      <c r="I15" s="968"/>
    </row>
    <row r="16" spans="1:9" s="969" customFormat="1" ht="12.75" customHeight="1" thickBot="1" x14ac:dyDescent="0.3">
      <c r="B16" s="703"/>
      <c r="C16" s="2241" t="s">
        <v>153</v>
      </c>
      <c r="D16" s="2242" t="s">
        <v>1660</v>
      </c>
      <c r="E16" s="2198">
        <f>F158</f>
        <v>1000</v>
      </c>
      <c r="F16" s="716"/>
      <c r="H16" s="968"/>
      <c r="I16" s="968"/>
    </row>
    <row r="17" spans="1:9" s="908" customFormat="1" ht="12" customHeight="1" x14ac:dyDescent="0.25">
      <c r="B17" s="973"/>
      <c r="H17" s="974"/>
      <c r="I17" s="975"/>
    </row>
    <row r="18" spans="1:9" s="908" customFormat="1" ht="12" customHeight="1" x14ac:dyDescent="0.25">
      <c r="B18" s="973"/>
      <c r="H18" s="974"/>
      <c r="I18" s="975"/>
    </row>
    <row r="19" spans="1:9" ht="18.75" customHeight="1" x14ac:dyDescent="0.25">
      <c r="B19" s="3134" t="s">
        <v>593</v>
      </c>
      <c r="C19" s="3134"/>
      <c r="D19" s="3134"/>
      <c r="E19" s="3134"/>
      <c r="F19" s="3134"/>
      <c r="G19" s="3134"/>
      <c r="H19" s="185"/>
    </row>
    <row r="20" spans="1:9" ht="12" customHeight="1" thickBot="1" x14ac:dyDescent="0.25">
      <c r="B20" s="965"/>
      <c r="C20" s="965"/>
      <c r="D20" s="965"/>
      <c r="E20" s="166"/>
      <c r="F20" s="166"/>
      <c r="G20" s="166" t="s">
        <v>106</v>
      </c>
      <c r="H20" s="966"/>
    </row>
    <row r="21" spans="1:9" ht="9.75" customHeight="1" x14ac:dyDescent="0.2">
      <c r="A21" s="3074" t="s">
        <v>1943</v>
      </c>
      <c r="B21" s="3132" t="s">
        <v>155</v>
      </c>
      <c r="C21" s="3135" t="s">
        <v>594</v>
      </c>
      <c r="D21" s="3068" t="s">
        <v>423</v>
      </c>
      <c r="E21" s="3080" t="s">
        <v>1948</v>
      </c>
      <c r="F21" s="3070" t="s">
        <v>1945</v>
      </c>
      <c r="G21" s="3137" t="s">
        <v>158</v>
      </c>
      <c r="H21" s="886"/>
    </row>
    <row r="22" spans="1:9" ht="16.5" customHeight="1" thickBot="1" x14ac:dyDescent="0.25">
      <c r="A22" s="3075"/>
      <c r="B22" s="3133"/>
      <c r="C22" s="3136"/>
      <c r="D22" s="3069"/>
      <c r="E22" s="3081"/>
      <c r="F22" s="3108"/>
      <c r="G22" s="3138"/>
      <c r="H22" s="886"/>
    </row>
    <row r="23" spans="1:9" s="908" customFormat="1" ht="17.25" customHeight="1" thickBot="1" x14ac:dyDescent="0.3">
      <c r="A23" s="170">
        <f>A24</f>
        <v>3500</v>
      </c>
      <c r="B23" s="168" t="s">
        <v>2</v>
      </c>
      <c r="C23" s="508" t="s">
        <v>159</v>
      </c>
      <c r="D23" s="348" t="s">
        <v>160</v>
      </c>
      <c r="E23" s="170">
        <f>E24</f>
        <v>5340</v>
      </c>
      <c r="F23" s="170">
        <f>F24</f>
        <v>5340</v>
      </c>
      <c r="G23" s="976" t="s">
        <v>6</v>
      </c>
    </row>
    <row r="24" spans="1:9" s="908" customFormat="1" ht="12.75" customHeight="1" x14ac:dyDescent="0.25">
      <c r="A24" s="1850">
        <f>SUM(A25:A41)</f>
        <v>3500</v>
      </c>
      <c r="B24" s="1080" t="s">
        <v>6</v>
      </c>
      <c r="C24" s="1081" t="s">
        <v>6</v>
      </c>
      <c r="D24" s="1330" t="s">
        <v>424</v>
      </c>
      <c r="E24" s="1854">
        <f>SUM(E25:E41)</f>
        <v>5340</v>
      </c>
      <c r="F24" s="978">
        <f>SUM(F25:F41)</f>
        <v>5340</v>
      </c>
      <c r="G24" s="979"/>
    </row>
    <row r="25" spans="1:9" s="908" customFormat="1" x14ac:dyDescent="0.25">
      <c r="A25" s="1852">
        <v>180</v>
      </c>
      <c r="B25" s="2248" t="s">
        <v>161</v>
      </c>
      <c r="C25" s="928" t="s">
        <v>2059</v>
      </c>
      <c r="D25" s="788" t="s">
        <v>2060</v>
      </c>
      <c r="E25" s="1221"/>
      <c r="F25" s="982"/>
      <c r="G25" s="983"/>
      <c r="I25" s="956"/>
    </row>
    <row r="26" spans="1:9" s="908" customFormat="1" x14ac:dyDescent="0.25">
      <c r="A26" s="1852">
        <v>590</v>
      </c>
      <c r="B26" s="981" t="s">
        <v>161</v>
      </c>
      <c r="C26" s="939" t="s">
        <v>2062</v>
      </c>
      <c r="D26" s="788" t="s">
        <v>2061</v>
      </c>
      <c r="E26" s="1037"/>
      <c r="F26" s="985"/>
      <c r="G26" s="986"/>
      <c r="I26" s="956"/>
    </row>
    <row r="27" spans="1:9" s="908" customFormat="1" x14ac:dyDescent="0.25">
      <c r="A27" s="984">
        <v>200</v>
      </c>
      <c r="B27" s="981" t="s">
        <v>161</v>
      </c>
      <c r="C27" s="939" t="s">
        <v>2064</v>
      </c>
      <c r="D27" s="788" t="s">
        <v>2063</v>
      </c>
      <c r="E27" s="1037"/>
      <c r="F27" s="985"/>
      <c r="G27" s="986"/>
      <c r="I27" s="956"/>
    </row>
    <row r="28" spans="1:9" s="908" customFormat="1" x14ac:dyDescent="0.25">
      <c r="A28" s="984">
        <v>490</v>
      </c>
      <c r="B28" s="981" t="s">
        <v>161</v>
      </c>
      <c r="C28" s="939" t="s">
        <v>2066</v>
      </c>
      <c r="D28" s="788" t="s">
        <v>2065</v>
      </c>
      <c r="E28" s="1037"/>
      <c r="F28" s="985"/>
      <c r="G28" s="986"/>
      <c r="I28" s="956"/>
    </row>
    <row r="29" spans="1:9" s="908" customFormat="1" x14ac:dyDescent="0.25">
      <c r="A29" s="984">
        <v>490</v>
      </c>
      <c r="B29" s="981" t="s">
        <v>161</v>
      </c>
      <c r="C29" s="939" t="s">
        <v>2068</v>
      </c>
      <c r="D29" s="788" t="s">
        <v>2067</v>
      </c>
      <c r="E29" s="1037"/>
      <c r="F29" s="985"/>
      <c r="G29" s="986"/>
      <c r="I29" s="956"/>
    </row>
    <row r="30" spans="1:9" s="908" customFormat="1" x14ac:dyDescent="0.25">
      <c r="A30" s="984">
        <v>500</v>
      </c>
      <c r="B30" s="981" t="s">
        <v>161</v>
      </c>
      <c r="C30" s="939" t="s">
        <v>2070</v>
      </c>
      <c r="D30" s="788" t="s">
        <v>2069</v>
      </c>
      <c r="E30" s="1037"/>
      <c r="F30" s="985"/>
      <c r="G30" s="986"/>
      <c r="I30" s="956"/>
    </row>
    <row r="31" spans="1:9" s="908" customFormat="1" x14ac:dyDescent="0.25">
      <c r="A31" s="984">
        <v>250</v>
      </c>
      <c r="B31" s="981" t="s">
        <v>161</v>
      </c>
      <c r="C31" s="939" t="s">
        <v>2072</v>
      </c>
      <c r="D31" s="788" t="s">
        <v>2071</v>
      </c>
      <c r="E31" s="1037"/>
      <c r="F31" s="985"/>
      <c r="G31" s="986"/>
      <c r="I31" s="956"/>
    </row>
    <row r="32" spans="1:9" s="908" customFormat="1" x14ac:dyDescent="0.25">
      <c r="A32" s="984">
        <v>500</v>
      </c>
      <c r="B32" s="981" t="s">
        <v>161</v>
      </c>
      <c r="C32" s="939" t="s">
        <v>2074</v>
      </c>
      <c r="D32" s="788" t="s">
        <v>2073</v>
      </c>
      <c r="E32" s="1037"/>
      <c r="F32" s="985"/>
      <c r="G32" s="986"/>
      <c r="I32" s="956"/>
    </row>
    <row r="33" spans="1:9" s="908" customFormat="1" x14ac:dyDescent="0.25">
      <c r="A33" s="984">
        <v>300</v>
      </c>
      <c r="B33" s="981" t="s">
        <v>161</v>
      </c>
      <c r="C33" s="939" t="s">
        <v>2076</v>
      </c>
      <c r="D33" s="788" t="s">
        <v>2075</v>
      </c>
      <c r="E33" s="1037"/>
      <c r="F33" s="985"/>
      <c r="G33" s="986"/>
      <c r="I33" s="956"/>
    </row>
    <row r="34" spans="1:9" s="908" customFormat="1" x14ac:dyDescent="0.25">
      <c r="A34" s="984"/>
      <c r="B34" s="981" t="s">
        <v>161</v>
      </c>
      <c r="C34" s="939" t="s">
        <v>2358</v>
      </c>
      <c r="D34" s="788" t="s">
        <v>2077</v>
      </c>
      <c r="E34" s="1037">
        <v>1350</v>
      </c>
      <c r="F34" s="1038">
        <v>1350</v>
      </c>
      <c r="G34" s="986"/>
      <c r="I34" s="956"/>
    </row>
    <row r="35" spans="1:9" s="908" customFormat="1" x14ac:dyDescent="0.25">
      <c r="A35" s="984"/>
      <c r="B35" s="981" t="s">
        <v>161</v>
      </c>
      <c r="C35" s="939" t="s">
        <v>2359</v>
      </c>
      <c r="D35" s="788" t="s">
        <v>2078</v>
      </c>
      <c r="E35" s="1037">
        <v>200</v>
      </c>
      <c r="F35" s="1038">
        <v>200</v>
      </c>
      <c r="G35" s="986"/>
      <c r="I35" s="956"/>
    </row>
    <row r="36" spans="1:9" s="908" customFormat="1" ht="22.5" x14ac:dyDescent="0.25">
      <c r="A36" s="984"/>
      <c r="B36" s="981" t="s">
        <v>161</v>
      </c>
      <c r="C36" s="939" t="s">
        <v>2360</v>
      </c>
      <c r="D36" s="788" t="s">
        <v>2079</v>
      </c>
      <c r="E36" s="1037">
        <v>1080</v>
      </c>
      <c r="F36" s="1038">
        <v>1080</v>
      </c>
      <c r="G36" s="986"/>
      <c r="I36" s="956"/>
    </row>
    <row r="37" spans="1:9" s="908" customFormat="1" ht="22.5" x14ac:dyDescent="0.25">
      <c r="A37" s="984"/>
      <c r="B37" s="981" t="s">
        <v>161</v>
      </c>
      <c r="C37" s="939" t="s">
        <v>2361</v>
      </c>
      <c r="D37" s="788" t="s">
        <v>2080</v>
      </c>
      <c r="E37" s="1037">
        <v>1000</v>
      </c>
      <c r="F37" s="1038">
        <v>1000</v>
      </c>
      <c r="G37" s="986"/>
      <c r="I37" s="956"/>
    </row>
    <row r="38" spans="1:9" s="908" customFormat="1" x14ac:dyDescent="0.25">
      <c r="A38" s="984"/>
      <c r="B38" s="981" t="s">
        <v>161</v>
      </c>
      <c r="C38" s="939" t="s">
        <v>2362</v>
      </c>
      <c r="D38" s="788" t="s">
        <v>2081</v>
      </c>
      <c r="E38" s="1037">
        <v>450</v>
      </c>
      <c r="F38" s="1038">
        <v>450</v>
      </c>
      <c r="G38" s="986"/>
      <c r="I38" s="956"/>
    </row>
    <row r="39" spans="1:9" s="908" customFormat="1" ht="22.5" x14ac:dyDescent="0.25">
      <c r="A39" s="984"/>
      <c r="B39" s="981" t="s">
        <v>161</v>
      </c>
      <c r="C39" s="939" t="s">
        <v>2363</v>
      </c>
      <c r="D39" s="788" t="s">
        <v>2082</v>
      </c>
      <c r="E39" s="1037">
        <v>300</v>
      </c>
      <c r="F39" s="1038">
        <v>300</v>
      </c>
      <c r="G39" s="986"/>
      <c r="I39" s="956"/>
    </row>
    <row r="40" spans="1:9" s="908" customFormat="1" ht="22.5" x14ac:dyDescent="0.25">
      <c r="A40" s="984"/>
      <c r="B40" s="981" t="s">
        <v>161</v>
      </c>
      <c r="C40" s="939" t="s">
        <v>2364</v>
      </c>
      <c r="D40" s="788" t="s">
        <v>2083</v>
      </c>
      <c r="E40" s="1037">
        <v>250</v>
      </c>
      <c r="F40" s="1038">
        <v>250</v>
      </c>
      <c r="G40" s="986"/>
      <c r="I40" s="956"/>
    </row>
    <row r="41" spans="1:9" s="908" customFormat="1" ht="12" thickBot="1" x14ac:dyDescent="0.3">
      <c r="A41" s="989"/>
      <c r="B41" s="1853" t="s">
        <v>161</v>
      </c>
      <c r="C41" s="2692" t="s">
        <v>2365</v>
      </c>
      <c r="D41" s="2693" t="s">
        <v>2366</v>
      </c>
      <c r="E41" s="1157">
        <v>710</v>
      </c>
      <c r="F41" s="1078">
        <v>710</v>
      </c>
      <c r="G41" s="990"/>
      <c r="I41" s="956"/>
    </row>
    <row r="42" spans="1:9" s="908" customFormat="1" ht="13.5" customHeight="1" x14ac:dyDescent="0.25">
      <c r="A42" s="975"/>
      <c r="B42" s="966"/>
      <c r="C42" s="485"/>
      <c r="D42" s="964"/>
      <c r="E42" s="975"/>
      <c r="F42" s="991"/>
      <c r="G42" s="992"/>
    </row>
    <row r="43" spans="1:9" s="908" customFormat="1" ht="14.25" customHeight="1" x14ac:dyDescent="0.25">
      <c r="B43" s="973"/>
      <c r="H43" s="973"/>
    </row>
    <row r="44" spans="1:9" ht="18.75" customHeight="1" x14ac:dyDescent="0.25">
      <c r="B44" s="3134" t="s">
        <v>595</v>
      </c>
      <c r="C44" s="3134"/>
      <c r="D44" s="3134"/>
      <c r="E44" s="3134"/>
      <c r="F44" s="3134"/>
      <c r="G44" s="3134"/>
      <c r="H44" s="993"/>
      <c r="I44" s="994"/>
    </row>
    <row r="45" spans="1:9" ht="12.75" customHeight="1" thickBot="1" x14ac:dyDescent="0.25">
      <c r="B45" s="965"/>
      <c r="C45" s="965"/>
      <c r="D45" s="965"/>
      <c r="E45" s="965"/>
      <c r="F45" s="965"/>
      <c r="G45" s="965"/>
      <c r="H45" s="166" t="s">
        <v>106</v>
      </c>
    </row>
    <row r="46" spans="1:9" ht="12.75" customHeight="1" x14ac:dyDescent="0.2">
      <c r="A46" s="3074" t="s">
        <v>1943</v>
      </c>
      <c r="B46" s="3084" t="s">
        <v>294</v>
      </c>
      <c r="C46" s="3086" t="s">
        <v>596</v>
      </c>
      <c r="D46" s="3068" t="s">
        <v>429</v>
      </c>
      <c r="E46" s="3111" t="s">
        <v>430</v>
      </c>
      <c r="F46" s="3111" t="s">
        <v>431</v>
      </c>
      <c r="G46" s="3080" t="s">
        <v>1948</v>
      </c>
      <c r="H46" s="3070" t="s">
        <v>1945</v>
      </c>
    </row>
    <row r="47" spans="1:9" ht="14.25" customHeight="1" thickBot="1" x14ac:dyDescent="0.25">
      <c r="A47" s="3075"/>
      <c r="B47" s="3099"/>
      <c r="C47" s="3096"/>
      <c r="D47" s="3069"/>
      <c r="E47" s="3112"/>
      <c r="F47" s="3112"/>
      <c r="G47" s="3081"/>
      <c r="H47" s="3108"/>
    </row>
    <row r="48" spans="1:9" ht="15" customHeight="1" thickBot="1" x14ac:dyDescent="0.25">
      <c r="A48" s="995">
        <f>SUM(A49:A68)</f>
        <v>132966.80200000003</v>
      </c>
      <c r="B48" s="203" t="s">
        <v>2</v>
      </c>
      <c r="C48" s="508" t="s">
        <v>432</v>
      </c>
      <c r="D48" s="348" t="s">
        <v>160</v>
      </c>
      <c r="E48" s="996">
        <f>SUM(E49:E67)</f>
        <v>134075.15999999997</v>
      </c>
      <c r="F48" s="997">
        <f>SUM(F49:F67)</f>
        <v>12347.54</v>
      </c>
      <c r="G48" s="998">
        <v>161422.70000000001</v>
      </c>
      <c r="H48" s="999">
        <v>161422.70000000001</v>
      </c>
    </row>
    <row r="49" spans="1:9" ht="13.5" customHeight="1" x14ac:dyDescent="0.2">
      <c r="A49" s="1001">
        <v>12204.602000000001</v>
      </c>
      <c r="B49" s="1002" t="s">
        <v>161</v>
      </c>
      <c r="C49" s="1003">
        <v>1501</v>
      </c>
      <c r="D49" s="1004" t="s">
        <v>597</v>
      </c>
      <c r="E49" s="1005">
        <v>11105.48</v>
      </c>
      <c r="F49" s="1006">
        <v>1465.26</v>
      </c>
      <c r="G49" s="1007">
        <f>SUM(E49:F49)</f>
        <v>12570.74</v>
      </c>
      <c r="H49" s="1008">
        <v>12570.74</v>
      </c>
      <c r="I49" s="1000"/>
    </row>
    <row r="50" spans="1:9" ht="12.75" customHeight="1" x14ac:dyDescent="0.2">
      <c r="A50" s="1009">
        <v>8023.3559999999998</v>
      </c>
      <c r="B50" s="1010" t="s">
        <v>161</v>
      </c>
      <c r="C50" s="1011">
        <v>1502</v>
      </c>
      <c r="D50" s="1012" t="s">
        <v>598</v>
      </c>
      <c r="E50" s="1013">
        <v>8052.46</v>
      </c>
      <c r="F50" s="1014">
        <v>211.54</v>
      </c>
      <c r="G50" s="1015">
        <f t="shared" ref="G50:G68" si="0">SUM(E50:F50)</f>
        <v>8264</v>
      </c>
      <c r="H50" s="1016">
        <v>8264</v>
      </c>
    </row>
    <row r="51" spans="1:9" ht="12.75" customHeight="1" x14ac:dyDescent="0.2">
      <c r="A51" s="1009">
        <v>3884.886</v>
      </c>
      <c r="B51" s="1010" t="s">
        <v>161</v>
      </c>
      <c r="C51" s="1011">
        <v>1504</v>
      </c>
      <c r="D51" s="1012" t="s">
        <v>2367</v>
      </c>
      <c r="E51" s="1013">
        <v>3901.01</v>
      </c>
      <c r="F51" s="1017">
        <v>160.56</v>
      </c>
      <c r="G51" s="1015">
        <f t="shared" si="0"/>
        <v>4061.57</v>
      </c>
      <c r="H51" s="1016">
        <v>4061.57</v>
      </c>
    </row>
    <row r="52" spans="1:9" ht="12.75" customHeight="1" x14ac:dyDescent="0.2">
      <c r="A52" s="1009">
        <v>9553.4560000000001</v>
      </c>
      <c r="B52" s="1010" t="s">
        <v>161</v>
      </c>
      <c r="C52" s="1011">
        <v>1505</v>
      </c>
      <c r="D52" s="1012" t="s">
        <v>600</v>
      </c>
      <c r="E52" s="1013">
        <v>9143.18</v>
      </c>
      <c r="F52" s="1018">
        <v>696.88</v>
      </c>
      <c r="G52" s="1015">
        <f t="shared" si="0"/>
        <v>9840.06</v>
      </c>
      <c r="H52" s="1016">
        <v>9840.06</v>
      </c>
    </row>
    <row r="53" spans="1:9" ht="12.75" customHeight="1" x14ac:dyDescent="0.2">
      <c r="A53" s="1009">
        <v>3644.4470000000001</v>
      </c>
      <c r="B53" s="1010" t="s">
        <v>161</v>
      </c>
      <c r="C53" s="1011">
        <v>1507</v>
      </c>
      <c r="D53" s="1012" t="s">
        <v>601</v>
      </c>
      <c r="E53" s="1013">
        <v>4899.66</v>
      </c>
      <c r="F53" s="1014">
        <v>112.34</v>
      </c>
      <c r="G53" s="1015">
        <f t="shared" si="0"/>
        <v>5012</v>
      </c>
      <c r="H53" s="1016">
        <v>5012</v>
      </c>
    </row>
    <row r="54" spans="1:9" ht="12.75" customHeight="1" x14ac:dyDescent="0.2">
      <c r="A54" s="1009">
        <v>3462.7779999999998</v>
      </c>
      <c r="B54" s="1010" t="s">
        <v>161</v>
      </c>
      <c r="C54" s="1011">
        <v>1508</v>
      </c>
      <c r="D54" s="1012" t="s">
        <v>602</v>
      </c>
      <c r="E54" s="1013">
        <v>3336</v>
      </c>
      <c r="F54" s="1018">
        <v>230</v>
      </c>
      <c r="G54" s="1015">
        <f t="shared" si="0"/>
        <v>3566</v>
      </c>
      <c r="H54" s="1016">
        <v>3566</v>
      </c>
    </row>
    <row r="55" spans="1:9" ht="12.75" customHeight="1" x14ac:dyDescent="0.2">
      <c r="A55" s="1009">
        <v>5632.2049999999999</v>
      </c>
      <c r="B55" s="1010" t="s">
        <v>161</v>
      </c>
      <c r="C55" s="1011">
        <v>1509</v>
      </c>
      <c r="D55" s="1012" t="s">
        <v>603</v>
      </c>
      <c r="E55" s="1013">
        <v>5144.2299999999996</v>
      </c>
      <c r="F55" s="1018">
        <v>657.77</v>
      </c>
      <c r="G55" s="1015">
        <f t="shared" si="0"/>
        <v>5802</v>
      </c>
      <c r="H55" s="1016">
        <v>5802</v>
      </c>
    </row>
    <row r="56" spans="1:9" ht="12.75" customHeight="1" x14ac:dyDescent="0.2">
      <c r="A56" s="1009">
        <v>7306.2430000000004</v>
      </c>
      <c r="B56" s="1010" t="s">
        <v>161</v>
      </c>
      <c r="C56" s="1011">
        <v>1510</v>
      </c>
      <c r="D56" s="1012" t="s">
        <v>604</v>
      </c>
      <c r="E56" s="1013">
        <v>9245.01</v>
      </c>
      <c r="F56" s="1014">
        <v>1373.79</v>
      </c>
      <c r="G56" s="1015">
        <f t="shared" si="0"/>
        <v>10618.8</v>
      </c>
      <c r="H56" s="1016">
        <v>10618.8</v>
      </c>
    </row>
    <row r="57" spans="1:9" ht="12.75" customHeight="1" x14ac:dyDescent="0.2">
      <c r="A57" s="1009">
        <v>6413.4</v>
      </c>
      <c r="B57" s="1010" t="s">
        <v>161</v>
      </c>
      <c r="C57" s="1011">
        <v>1512</v>
      </c>
      <c r="D57" s="1012" t="s">
        <v>605</v>
      </c>
      <c r="E57" s="1013">
        <v>8992.2099999999991</v>
      </c>
      <c r="F57" s="1017">
        <v>514.79</v>
      </c>
      <c r="G57" s="1015">
        <f t="shared" si="0"/>
        <v>9507</v>
      </c>
      <c r="H57" s="1016">
        <v>9507</v>
      </c>
    </row>
    <row r="58" spans="1:9" ht="12.75" customHeight="1" x14ac:dyDescent="0.2">
      <c r="A58" s="1009">
        <v>8658.9220000000005</v>
      </c>
      <c r="B58" s="1010" t="s">
        <v>161</v>
      </c>
      <c r="C58" s="1011">
        <v>1513</v>
      </c>
      <c r="D58" s="1012" t="s">
        <v>606</v>
      </c>
      <c r="E58" s="1013">
        <v>6603.09</v>
      </c>
      <c r="F58" s="1017">
        <v>2056.91</v>
      </c>
      <c r="G58" s="1015">
        <f t="shared" si="0"/>
        <v>8660</v>
      </c>
      <c r="H58" s="1016">
        <v>8660</v>
      </c>
    </row>
    <row r="59" spans="1:9" ht="12.75" customHeight="1" x14ac:dyDescent="0.2">
      <c r="A59" s="1009">
        <v>206.26</v>
      </c>
      <c r="B59" s="1010" t="s">
        <v>161</v>
      </c>
      <c r="C59" s="1011">
        <v>1514</v>
      </c>
      <c r="D59" s="1012" t="s">
        <v>607</v>
      </c>
      <c r="E59" s="1013"/>
      <c r="F59" s="1018"/>
      <c r="G59" s="1015">
        <f t="shared" si="0"/>
        <v>0</v>
      </c>
      <c r="H59" s="1016">
        <v>0</v>
      </c>
    </row>
    <row r="60" spans="1:9" ht="12.75" customHeight="1" x14ac:dyDescent="0.2">
      <c r="A60" s="1009">
        <v>6362.59</v>
      </c>
      <c r="B60" s="1010" t="s">
        <v>161</v>
      </c>
      <c r="C60" s="1011">
        <v>1515</v>
      </c>
      <c r="D60" s="1012" t="s">
        <v>608</v>
      </c>
      <c r="E60" s="1013">
        <v>7595.99</v>
      </c>
      <c r="F60" s="1018">
        <v>456.01</v>
      </c>
      <c r="G60" s="1015">
        <f t="shared" si="0"/>
        <v>8052</v>
      </c>
      <c r="H60" s="1016">
        <v>8052</v>
      </c>
    </row>
    <row r="61" spans="1:9" ht="12.75" customHeight="1" x14ac:dyDescent="0.2">
      <c r="A61" s="1009">
        <v>5922</v>
      </c>
      <c r="B61" s="1010" t="s">
        <v>161</v>
      </c>
      <c r="C61" s="1011">
        <v>1516</v>
      </c>
      <c r="D61" s="1012" t="s">
        <v>609</v>
      </c>
      <c r="E61" s="1013">
        <v>4585.51</v>
      </c>
      <c r="F61" s="1014">
        <v>1514.49</v>
      </c>
      <c r="G61" s="1015">
        <f t="shared" si="0"/>
        <v>6100</v>
      </c>
      <c r="H61" s="1016">
        <v>6100</v>
      </c>
    </row>
    <row r="62" spans="1:9" ht="12.75" customHeight="1" x14ac:dyDescent="0.2">
      <c r="A62" s="1009">
        <v>420.15600000000001</v>
      </c>
      <c r="B62" s="1010" t="s">
        <v>161</v>
      </c>
      <c r="C62" s="1011">
        <v>1517</v>
      </c>
      <c r="D62" s="1012" t="s">
        <v>610</v>
      </c>
      <c r="E62" s="1013"/>
      <c r="F62" s="1017"/>
      <c r="G62" s="1015">
        <f t="shared" si="0"/>
        <v>0</v>
      </c>
      <c r="H62" s="1016">
        <v>0</v>
      </c>
    </row>
    <row r="63" spans="1:9" ht="12.75" customHeight="1" x14ac:dyDescent="0.2">
      <c r="A63" s="1009">
        <v>5614.6319999999996</v>
      </c>
      <c r="B63" s="1010" t="s">
        <v>161</v>
      </c>
      <c r="C63" s="1011">
        <v>1519</v>
      </c>
      <c r="D63" s="1012" t="s">
        <v>611</v>
      </c>
      <c r="E63" s="1013">
        <v>5682.53</v>
      </c>
      <c r="F63" s="1017">
        <v>100.54</v>
      </c>
      <c r="G63" s="1015">
        <f t="shared" si="0"/>
        <v>5783.07</v>
      </c>
      <c r="H63" s="1016">
        <v>5783.07</v>
      </c>
    </row>
    <row r="64" spans="1:9" ht="12.75" customHeight="1" x14ac:dyDescent="0.2">
      <c r="A64" s="1009">
        <v>4106.7520000000004</v>
      </c>
      <c r="B64" s="1010" t="s">
        <v>161</v>
      </c>
      <c r="C64" s="1011">
        <v>1520</v>
      </c>
      <c r="D64" s="1012" t="s">
        <v>612</v>
      </c>
      <c r="E64" s="1013">
        <v>4255.95</v>
      </c>
      <c r="F64" s="1018">
        <v>744.05</v>
      </c>
      <c r="G64" s="1015">
        <f t="shared" si="0"/>
        <v>5000</v>
      </c>
      <c r="H64" s="1016">
        <v>5000</v>
      </c>
    </row>
    <row r="65" spans="1:9" ht="12.75" customHeight="1" x14ac:dyDescent="0.2">
      <c r="A65" s="1009">
        <v>3829.6219999999998</v>
      </c>
      <c r="B65" s="1010" t="s">
        <v>161</v>
      </c>
      <c r="C65" s="1011">
        <v>1521</v>
      </c>
      <c r="D65" s="1012" t="s">
        <v>613</v>
      </c>
      <c r="E65" s="1013">
        <v>3360.48</v>
      </c>
      <c r="F65" s="1014">
        <v>584.52</v>
      </c>
      <c r="G65" s="1015">
        <f t="shared" si="0"/>
        <v>3945</v>
      </c>
      <c r="H65" s="1019">
        <v>3945</v>
      </c>
    </row>
    <row r="66" spans="1:9" ht="13.5" customHeight="1" x14ac:dyDescent="0.2">
      <c r="A66" s="1020">
        <v>5036.9470000000001</v>
      </c>
      <c r="B66" s="1021" t="s">
        <v>161</v>
      </c>
      <c r="C66" s="1022">
        <v>1522</v>
      </c>
      <c r="D66" s="1023" t="s">
        <v>614</v>
      </c>
      <c r="E66" s="1024">
        <v>6060.3</v>
      </c>
      <c r="F66" s="1025">
        <v>459.7</v>
      </c>
      <c r="G66" s="1015">
        <f t="shared" si="0"/>
        <v>6520</v>
      </c>
      <c r="H66" s="1026">
        <v>6520</v>
      </c>
    </row>
    <row r="67" spans="1:9" ht="13.5" customHeight="1" x14ac:dyDescent="0.2">
      <c r="A67" s="1020">
        <v>32471.038</v>
      </c>
      <c r="B67" s="1010" t="s">
        <v>161</v>
      </c>
      <c r="C67" s="1011">
        <v>1523</v>
      </c>
      <c r="D67" s="2541" t="s">
        <v>615</v>
      </c>
      <c r="E67" s="1013">
        <v>32112.07</v>
      </c>
      <c r="F67" s="1018">
        <v>1008.39</v>
      </c>
      <c r="G67" s="1015">
        <f t="shared" si="0"/>
        <v>33120.46</v>
      </c>
      <c r="H67" s="1016">
        <v>33120.46</v>
      </c>
    </row>
    <row r="68" spans="1:9" ht="13.5" customHeight="1" thickBot="1" x14ac:dyDescent="0.25">
      <c r="A68" s="2036">
        <v>212.51</v>
      </c>
      <c r="B68" s="2534" t="s">
        <v>161</v>
      </c>
      <c r="C68" s="2535">
        <v>13050000</v>
      </c>
      <c r="D68" s="2536" t="s">
        <v>2171</v>
      </c>
      <c r="E68" s="2537">
        <v>15000</v>
      </c>
      <c r="F68" s="2538"/>
      <c r="G68" s="2539">
        <f t="shared" si="0"/>
        <v>15000</v>
      </c>
      <c r="H68" s="2540">
        <v>15000</v>
      </c>
    </row>
    <row r="69" spans="1:9" ht="13.5" customHeight="1" x14ac:dyDescent="0.2">
      <c r="A69" s="1036"/>
      <c r="B69" s="966"/>
      <c r="C69" s="966"/>
      <c r="D69" s="964"/>
      <c r="E69" s="1028"/>
      <c r="F69" s="1029"/>
      <c r="G69" s="1000"/>
      <c r="H69" s="1030"/>
    </row>
    <row r="70" spans="1:9" ht="18.75" customHeight="1" x14ac:dyDescent="0.25">
      <c r="B70" s="3134" t="s">
        <v>616</v>
      </c>
      <c r="C70" s="3134"/>
      <c r="D70" s="3134"/>
      <c r="E70" s="3134"/>
      <c r="F70" s="3134"/>
      <c r="G70" s="3134"/>
      <c r="H70" s="606"/>
    </row>
    <row r="71" spans="1:9" ht="12" thickBot="1" x14ac:dyDescent="0.25">
      <c r="B71" s="965"/>
      <c r="C71" s="965"/>
      <c r="D71" s="965"/>
      <c r="E71" s="254"/>
      <c r="F71" s="254"/>
      <c r="G71" s="166" t="s">
        <v>106</v>
      </c>
      <c r="H71" s="966"/>
    </row>
    <row r="72" spans="1:9" ht="9.75" customHeight="1" x14ac:dyDescent="0.2">
      <c r="A72" s="3074" t="s">
        <v>1943</v>
      </c>
      <c r="B72" s="3084" t="s">
        <v>294</v>
      </c>
      <c r="C72" s="3086" t="s">
        <v>617</v>
      </c>
      <c r="D72" s="3078" t="s">
        <v>191</v>
      </c>
      <c r="E72" s="3080" t="s">
        <v>1948</v>
      </c>
      <c r="F72" s="3070" t="s">
        <v>1945</v>
      </c>
      <c r="G72" s="3137" t="s">
        <v>158</v>
      </c>
      <c r="H72" s="886"/>
    </row>
    <row r="73" spans="1:9" ht="21.75" customHeight="1" thickBot="1" x14ac:dyDescent="0.25">
      <c r="A73" s="3075"/>
      <c r="B73" s="3099"/>
      <c r="C73" s="3096"/>
      <c r="D73" s="3079"/>
      <c r="E73" s="3081"/>
      <c r="F73" s="3108"/>
      <c r="G73" s="3138"/>
      <c r="H73" s="886"/>
    </row>
    <row r="74" spans="1:9" ht="15" customHeight="1" thickBot="1" x14ac:dyDescent="0.25">
      <c r="A74" s="205">
        <f>A75+A77+A85+A88+A95+A97+A102+A104+A93+A106</f>
        <v>5225</v>
      </c>
      <c r="B74" s="168" t="s">
        <v>2</v>
      </c>
      <c r="C74" s="508" t="s">
        <v>159</v>
      </c>
      <c r="D74" s="169" t="s">
        <v>160</v>
      </c>
      <c r="E74" s="170">
        <f>E75+E77+E85+E88+E95+E97+E102+E104+E93+E106</f>
        <v>8221</v>
      </c>
      <c r="F74" s="1079">
        <f>F75+F77+F85+F88+F95+F97+F102+F104+F93+F106</f>
        <v>8221</v>
      </c>
      <c r="G74" s="976" t="s">
        <v>6</v>
      </c>
      <c r="H74" s="886"/>
    </row>
    <row r="75" spans="1:9" x14ac:dyDescent="0.2">
      <c r="A75" s="1031">
        <f>A76</f>
        <v>70</v>
      </c>
      <c r="B75" s="834" t="s">
        <v>161</v>
      </c>
      <c r="C75" s="1032" t="s">
        <v>6</v>
      </c>
      <c r="D75" s="1033" t="s">
        <v>618</v>
      </c>
      <c r="E75" s="1034">
        <f>E76</f>
        <v>75</v>
      </c>
      <c r="F75" s="1331">
        <f>F76</f>
        <v>75</v>
      </c>
      <c r="G75" s="441"/>
      <c r="H75" s="886"/>
      <c r="I75" s="1035"/>
    </row>
    <row r="76" spans="1:9" x14ac:dyDescent="0.2">
      <c r="A76" s="984">
        <v>70</v>
      </c>
      <c r="B76" s="501" t="s">
        <v>170</v>
      </c>
      <c r="C76" s="480" t="s">
        <v>1713</v>
      </c>
      <c r="D76" s="880" t="s">
        <v>619</v>
      </c>
      <c r="E76" s="1037">
        <v>75</v>
      </c>
      <c r="F76" s="1808">
        <v>75</v>
      </c>
      <c r="G76" s="2502"/>
      <c r="H76" s="886"/>
      <c r="I76" s="1039"/>
    </row>
    <row r="77" spans="1:9" x14ac:dyDescent="0.2">
      <c r="A77" s="1046">
        <f>SUM(A78:A84)</f>
        <v>1055</v>
      </c>
      <c r="B77" s="718" t="s">
        <v>161</v>
      </c>
      <c r="C77" s="1047" t="s">
        <v>6</v>
      </c>
      <c r="D77" s="1858" t="s">
        <v>620</v>
      </c>
      <c r="E77" s="1523">
        <f t="shared" ref="E77:F77" si="1">SUM(E78:E84)</f>
        <v>1385</v>
      </c>
      <c r="F77" s="1865">
        <f t="shared" si="1"/>
        <v>1385</v>
      </c>
      <c r="G77" s="461"/>
      <c r="H77" s="886"/>
      <c r="I77" s="1035"/>
    </row>
    <row r="78" spans="1:9" x14ac:dyDescent="0.2">
      <c r="A78" s="984">
        <v>115</v>
      </c>
      <c r="B78" s="501" t="s">
        <v>170</v>
      </c>
      <c r="C78" s="480" t="s">
        <v>1714</v>
      </c>
      <c r="D78" s="880" t="s">
        <v>621</v>
      </c>
      <c r="E78" s="1037">
        <v>120</v>
      </c>
      <c r="F78" s="1808">
        <v>120</v>
      </c>
      <c r="G78" s="2502"/>
      <c r="H78" s="886"/>
      <c r="I78" s="1039"/>
    </row>
    <row r="79" spans="1:9" x14ac:dyDescent="0.2">
      <c r="A79" s="984">
        <v>130</v>
      </c>
      <c r="B79" s="501" t="s">
        <v>170</v>
      </c>
      <c r="C79" s="480" t="s">
        <v>1715</v>
      </c>
      <c r="D79" s="880" t="s">
        <v>622</v>
      </c>
      <c r="E79" s="1037">
        <v>135</v>
      </c>
      <c r="F79" s="1808">
        <v>135</v>
      </c>
      <c r="G79" s="461"/>
      <c r="H79" s="886"/>
      <c r="I79" s="1039"/>
    </row>
    <row r="80" spans="1:9" x14ac:dyDescent="0.2">
      <c r="A80" s="984">
        <v>40</v>
      </c>
      <c r="B80" s="501" t="s">
        <v>170</v>
      </c>
      <c r="C80" s="480" t="s">
        <v>1716</v>
      </c>
      <c r="D80" s="880" t="s">
        <v>623</v>
      </c>
      <c r="E80" s="1037">
        <v>40</v>
      </c>
      <c r="F80" s="1808">
        <v>40</v>
      </c>
      <c r="G80" s="461"/>
      <c r="H80" s="886"/>
      <c r="I80" s="1039"/>
    </row>
    <row r="81" spans="1:9" ht="22.5" x14ac:dyDescent="0.2">
      <c r="A81" s="984">
        <v>520</v>
      </c>
      <c r="B81" s="501" t="s">
        <v>170</v>
      </c>
      <c r="C81" s="480" t="s">
        <v>1717</v>
      </c>
      <c r="D81" s="426" t="s">
        <v>624</v>
      </c>
      <c r="E81" s="1037">
        <v>520</v>
      </c>
      <c r="F81" s="1808">
        <v>520</v>
      </c>
      <c r="G81" s="340"/>
      <c r="H81" s="886"/>
    </row>
    <row r="82" spans="1:9" x14ac:dyDescent="0.2">
      <c r="A82" s="984">
        <v>250</v>
      </c>
      <c r="B82" s="501" t="s">
        <v>170</v>
      </c>
      <c r="C82" s="480" t="s">
        <v>1718</v>
      </c>
      <c r="D82" s="880" t="s">
        <v>625</v>
      </c>
      <c r="E82" s="1037">
        <v>400</v>
      </c>
      <c r="F82" s="1808">
        <v>400</v>
      </c>
      <c r="G82" s="2502"/>
      <c r="H82" s="886"/>
    </row>
    <row r="83" spans="1:9" x14ac:dyDescent="0.2">
      <c r="A83" s="984">
        <v>0</v>
      </c>
      <c r="B83" s="501" t="s">
        <v>170</v>
      </c>
      <c r="C83" s="480" t="s">
        <v>2370</v>
      </c>
      <c r="D83" s="880" t="s">
        <v>2090</v>
      </c>
      <c r="E83" s="1037">
        <v>100</v>
      </c>
      <c r="F83" s="1808">
        <v>100</v>
      </c>
      <c r="G83" s="2502"/>
      <c r="H83" s="886"/>
    </row>
    <row r="84" spans="1:9" x14ac:dyDescent="0.2">
      <c r="A84" s="984">
        <v>0</v>
      </c>
      <c r="B84" s="501" t="s">
        <v>170</v>
      </c>
      <c r="C84" s="480" t="s">
        <v>2371</v>
      </c>
      <c r="D84" s="880" t="s">
        <v>2085</v>
      </c>
      <c r="E84" s="1037">
        <v>70</v>
      </c>
      <c r="F84" s="1808">
        <v>70</v>
      </c>
      <c r="G84" s="2502"/>
      <c r="H84" s="886"/>
    </row>
    <row r="85" spans="1:9" ht="15.75" customHeight="1" x14ac:dyDescent="0.2">
      <c r="A85" s="1040">
        <f>A86+A87</f>
        <v>100</v>
      </c>
      <c r="B85" s="1041" t="s">
        <v>161</v>
      </c>
      <c r="C85" s="1042" t="s">
        <v>6</v>
      </c>
      <c r="D85" s="1045" t="s">
        <v>626</v>
      </c>
      <c r="E85" s="1044">
        <f t="shared" ref="E85:F85" si="2">E86+E87</f>
        <v>300</v>
      </c>
      <c r="F85" s="1864">
        <f t="shared" si="2"/>
        <v>300</v>
      </c>
      <c r="G85" s="461"/>
      <c r="H85" s="886"/>
    </row>
    <row r="86" spans="1:9" x14ac:dyDescent="0.2">
      <c r="A86" s="984">
        <v>100</v>
      </c>
      <c r="B86" s="501" t="s">
        <v>170</v>
      </c>
      <c r="C86" s="480" t="s">
        <v>1719</v>
      </c>
      <c r="D86" s="880" t="s">
        <v>2084</v>
      </c>
      <c r="E86" s="1037">
        <v>150</v>
      </c>
      <c r="F86" s="1808">
        <v>150</v>
      </c>
      <c r="G86" s="2502"/>
      <c r="H86" s="886"/>
    </row>
    <row r="87" spans="1:9" x14ac:dyDescent="0.2">
      <c r="A87" s="980">
        <v>0</v>
      </c>
      <c r="B87" s="501" t="s">
        <v>170</v>
      </c>
      <c r="C87" s="1196" t="s">
        <v>2089</v>
      </c>
      <c r="D87" s="1197" t="s">
        <v>2088</v>
      </c>
      <c r="E87" s="1221">
        <v>150</v>
      </c>
      <c r="F87" s="2497">
        <v>150</v>
      </c>
      <c r="G87" s="341"/>
      <c r="H87" s="886"/>
    </row>
    <row r="88" spans="1:9" x14ac:dyDescent="0.2">
      <c r="A88" s="1046">
        <f>SUM(A89:A92)</f>
        <v>850</v>
      </c>
      <c r="B88" s="718" t="s">
        <v>161</v>
      </c>
      <c r="C88" s="1047" t="s">
        <v>6</v>
      </c>
      <c r="D88" s="1858" t="s">
        <v>627</v>
      </c>
      <c r="E88" s="1523">
        <f>SUM(E89:E92)</f>
        <v>400</v>
      </c>
      <c r="F88" s="1865">
        <f>SUM(F89:F92)</f>
        <v>400</v>
      </c>
      <c r="G88" s="461"/>
      <c r="H88" s="886"/>
    </row>
    <row r="89" spans="1:9" x14ac:dyDescent="0.2">
      <c r="A89" s="984">
        <v>250</v>
      </c>
      <c r="B89" s="501" t="s">
        <v>170</v>
      </c>
      <c r="C89" s="480" t="s">
        <v>1720</v>
      </c>
      <c r="D89" s="880" t="s">
        <v>2095</v>
      </c>
      <c r="E89" s="1037">
        <v>250</v>
      </c>
      <c r="F89" s="1808">
        <v>250</v>
      </c>
      <c r="G89" s="318"/>
      <c r="H89" s="886"/>
    </row>
    <row r="90" spans="1:9" x14ac:dyDescent="0.2">
      <c r="A90" s="984">
        <v>400</v>
      </c>
      <c r="B90" s="501" t="s">
        <v>170</v>
      </c>
      <c r="C90" s="480" t="s">
        <v>1722</v>
      </c>
      <c r="D90" s="880" t="s">
        <v>1721</v>
      </c>
      <c r="E90" s="1037"/>
      <c r="F90" s="1808"/>
      <c r="G90" s="318"/>
      <c r="H90" s="886"/>
    </row>
    <row r="91" spans="1:9" x14ac:dyDescent="0.2">
      <c r="A91" s="984">
        <v>100</v>
      </c>
      <c r="B91" s="501" t="s">
        <v>170</v>
      </c>
      <c r="C91" s="480" t="s">
        <v>2093</v>
      </c>
      <c r="D91" s="880" t="s">
        <v>2094</v>
      </c>
      <c r="E91" s="1037">
        <v>150</v>
      </c>
      <c r="F91" s="1808">
        <v>150</v>
      </c>
      <c r="G91" s="318"/>
      <c r="H91" s="886"/>
    </row>
    <row r="92" spans="1:9" x14ac:dyDescent="0.2">
      <c r="A92" s="984">
        <v>100</v>
      </c>
      <c r="B92" s="501" t="s">
        <v>170</v>
      </c>
      <c r="C92" s="480" t="s">
        <v>1724</v>
      </c>
      <c r="D92" s="880" t="s">
        <v>1723</v>
      </c>
      <c r="E92" s="1037"/>
      <c r="F92" s="1808"/>
      <c r="G92" s="318"/>
      <c r="H92" s="886"/>
    </row>
    <row r="93" spans="1:9" s="908" customFormat="1" ht="22.5" x14ac:dyDescent="0.2">
      <c r="A93" s="1861">
        <f>A94</f>
        <v>2000</v>
      </c>
      <c r="B93" s="1855" t="s">
        <v>161</v>
      </c>
      <c r="C93" s="1856" t="s">
        <v>6</v>
      </c>
      <c r="D93" s="1862" t="s">
        <v>1137</v>
      </c>
      <c r="E93" s="1869">
        <f>E94</f>
        <v>0</v>
      </c>
      <c r="F93" s="2513">
        <f>F94</f>
        <v>0</v>
      </c>
      <c r="G93" s="2503"/>
      <c r="H93" s="1059"/>
      <c r="I93" s="886"/>
    </row>
    <row r="94" spans="1:9" s="908" customFormat="1" ht="22.5" x14ac:dyDescent="0.2">
      <c r="A94" s="1863">
        <v>2000</v>
      </c>
      <c r="B94" s="1870" t="s">
        <v>170</v>
      </c>
      <c r="C94" s="1857" t="s">
        <v>1725</v>
      </c>
      <c r="D94" s="1859" t="s">
        <v>1136</v>
      </c>
      <c r="E94" s="1871"/>
      <c r="F94" s="1866"/>
      <c r="G94" s="2504"/>
      <c r="H94" s="1059"/>
      <c r="I94" s="886"/>
    </row>
    <row r="95" spans="1:9" x14ac:dyDescent="0.2">
      <c r="A95" s="1046">
        <f>SUM(A96:A96)</f>
        <v>200</v>
      </c>
      <c r="B95" s="718" t="s">
        <v>161</v>
      </c>
      <c r="C95" s="1047" t="s">
        <v>6</v>
      </c>
      <c r="D95" s="1858" t="s">
        <v>628</v>
      </c>
      <c r="E95" s="1523">
        <f>E96</f>
        <v>200</v>
      </c>
      <c r="F95" s="1865">
        <f>F96</f>
        <v>200</v>
      </c>
      <c r="G95" s="461"/>
      <c r="H95" s="886"/>
    </row>
    <row r="96" spans="1:9" x14ac:dyDescent="0.2">
      <c r="A96" s="984">
        <v>200</v>
      </c>
      <c r="B96" s="501" t="s">
        <v>170</v>
      </c>
      <c r="C96" s="480" t="s">
        <v>1726</v>
      </c>
      <c r="D96" s="880" t="s">
        <v>629</v>
      </c>
      <c r="E96" s="1037">
        <v>200</v>
      </c>
      <c r="F96" s="1808">
        <v>200</v>
      </c>
      <c r="G96" s="1049"/>
      <c r="H96" s="886"/>
    </row>
    <row r="97" spans="1:9" x14ac:dyDescent="0.2">
      <c r="A97" s="1040">
        <f>A98+A99+A100+A101</f>
        <v>750</v>
      </c>
      <c r="B97" s="1041" t="s">
        <v>161</v>
      </c>
      <c r="C97" s="1042" t="s">
        <v>6</v>
      </c>
      <c r="D97" s="1043" t="s">
        <v>630</v>
      </c>
      <c r="E97" s="1044">
        <f t="shared" ref="E97:F97" si="3">E98+E99+E100+E101</f>
        <v>1161</v>
      </c>
      <c r="F97" s="1864">
        <f t="shared" si="3"/>
        <v>1161</v>
      </c>
      <c r="G97" s="461"/>
      <c r="H97" s="886"/>
    </row>
    <row r="98" spans="1:9" x14ac:dyDescent="0.2">
      <c r="A98" s="984">
        <v>200</v>
      </c>
      <c r="B98" s="501" t="s">
        <v>170</v>
      </c>
      <c r="C98" s="480" t="s">
        <v>1727</v>
      </c>
      <c r="D98" s="880" t="s">
        <v>2368</v>
      </c>
      <c r="E98" s="1037">
        <v>200</v>
      </c>
      <c r="F98" s="1808">
        <v>200</v>
      </c>
      <c r="G98" s="1049"/>
      <c r="H98" s="886"/>
    </row>
    <row r="99" spans="1:9" x14ac:dyDescent="0.2">
      <c r="A99" s="984">
        <v>400</v>
      </c>
      <c r="B99" s="501" t="s">
        <v>170</v>
      </c>
      <c r="C99" s="480" t="s">
        <v>1728</v>
      </c>
      <c r="D99" s="880" t="s">
        <v>631</v>
      </c>
      <c r="E99" s="1037">
        <v>411</v>
      </c>
      <c r="F99" s="1808">
        <v>411</v>
      </c>
      <c r="G99" s="1049"/>
      <c r="H99" s="886"/>
    </row>
    <row r="100" spans="1:9" ht="22.5" x14ac:dyDescent="0.2">
      <c r="A100" s="984">
        <v>150</v>
      </c>
      <c r="B100" s="501" t="s">
        <v>170</v>
      </c>
      <c r="C100" s="480" t="s">
        <v>2086</v>
      </c>
      <c r="D100" s="337" t="s">
        <v>1731</v>
      </c>
      <c r="E100" s="1037">
        <v>150</v>
      </c>
      <c r="F100" s="1808">
        <v>150</v>
      </c>
      <c r="G100" s="1049"/>
      <c r="H100" s="886"/>
    </row>
    <row r="101" spans="1:9" ht="22.5" x14ac:dyDescent="0.2">
      <c r="A101" s="984">
        <v>0</v>
      </c>
      <c r="B101" s="501" t="s">
        <v>170</v>
      </c>
      <c r="C101" s="480" t="s">
        <v>2372</v>
      </c>
      <c r="D101" s="337" t="s">
        <v>2087</v>
      </c>
      <c r="E101" s="1037">
        <v>400</v>
      </c>
      <c r="F101" s="1808">
        <v>400</v>
      </c>
      <c r="G101" s="1049"/>
      <c r="H101" s="886"/>
    </row>
    <row r="102" spans="1:9" x14ac:dyDescent="0.2">
      <c r="A102" s="1040">
        <f>A103</f>
        <v>100</v>
      </c>
      <c r="B102" s="1041" t="s">
        <v>161</v>
      </c>
      <c r="C102" s="1042" t="s">
        <v>6</v>
      </c>
      <c r="D102" s="1043" t="s">
        <v>632</v>
      </c>
      <c r="E102" s="1044">
        <f>E103</f>
        <v>100</v>
      </c>
      <c r="F102" s="1864">
        <f>F103</f>
        <v>100</v>
      </c>
      <c r="G102" s="318"/>
      <c r="H102" s="886"/>
    </row>
    <row r="103" spans="1:9" x14ac:dyDescent="0.2">
      <c r="A103" s="988">
        <v>100</v>
      </c>
      <c r="B103" s="1050" t="s">
        <v>170</v>
      </c>
      <c r="C103" s="483" t="s">
        <v>1729</v>
      </c>
      <c r="D103" s="1860" t="s">
        <v>633</v>
      </c>
      <c r="E103" s="1147">
        <v>100</v>
      </c>
      <c r="F103" s="1867">
        <v>100</v>
      </c>
      <c r="G103" s="1052"/>
      <c r="H103" s="886"/>
    </row>
    <row r="104" spans="1:9" s="1056" customFormat="1" x14ac:dyDescent="0.2">
      <c r="A104" s="1053">
        <f>A105</f>
        <v>100</v>
      </c>
      <c r="B104" s="1054" t="s">
        <v>161</v>
      </c>
      <c r="C104" s="1055" t="s">
        <v>6</v>
      </c>
      <c r="D104" s="1557" t="s">
        <v>634</v>
      </c>
      <c r="E104" s="1872">
        <f>E105</f>
        <v>100</v>
      </c>
      <c r="F104" s="1868">
        <f>F105</f>
        <v>100</v>
      </c>
      <c r="G104" s="2505"/>
      <c r="I104" s="886"/>
    </row>
    <row r="105" spans="1:9" s="908" customFormat="1" x14ac:dyDescent="0.2">
      <c r="A105" s="984">
        <v>100</v>
      </c>
      <c r="B105" s="501" t="s">
        <v>170</v>
      </c>
      <c r="C105" s="480" t="s">
        <v>1730</v>
      </c>
      <c r="D105" s="880" t="s">
        <v>635</v>
      </c>
      <c r="E105" s="1037">
        <v>100</v>
      </c>
      <c r="F105" s="1808">
        <v>100</v>
      </c>
      <c r="G105" s="1049"/>
      <c r="I105" s="886"/>
    </row>
    <row r="106" spans="1:9" s="908" customFormat="1" x14ac:dyDescent="0.2">
      <c r="A106" s="2498">
        <f>A107</f>
        <v>0</v>
      </c>
      <c r="B106" s="1977" t="s">
        <v>161</v>
      </c>
      <c r="C106" s="1978" t="s">
        <v>6</v>
      </c>
      <c r="D106" s="2499" t="s">
        <v>2091</v>
      </c>
      <c r="E106" s="2500">
        <f>E107</f>
        <v>4500</v>
      </c>
      <c r="F106" s="2501">
        <v>4500</v>
      </c>
      <c r="G106" s="2506"/>
      <c r="I106" s="886"/>
    </row>
    <row r="107" spans="1:9" s="908" customFormat="1" ht="12" thickBot="1" x14ac:dyDescent="0.25">
      <c r="A107" s="989">
        <v>0</v>
      </c>
      <c r="B107" s="1075" t="s">
        <v>170</v>
      </c>
      <c r="C107" s="1076" t="s">
        <v>2092</v>
      </c>
      <c r="D107" s="2264" t="s">
        <v>2091</v>
      </c>
      <c r="E107" s="1157">
        <v>4500</v>
      </c>
      <c r="F107" s="2265">
        <v>4500</v>
      </c>
      <c r="G107" s="1259"/>
      <c r="I107" s="886"/>
    </row>
    <row r="108" spans="1:9" ht="12.75" customHeight="1" x14ac:dyDescent="0.2"/>
    <row r="109" spans="1:9" ht="12.75" customHeight="1" x14ac:dyDescent="0.2">
      <c r="A109" s="975"/>
      <c r="B109" s="1057"/>
      <c r="C109" s="1058"/>
      <c r="D109" s="1060"/>
      <c r="E109" s="975"/>
      <c r="F109" s="975"/>
      <c r="G109" s="1061"/>
      <c r="H109" s="886"/>
    </row>
    <row r="110" spans="1:9" s="908" customFormat="1" ht="18.75" customHeight="1" x14ac:dyDescent="0.25">
      <c r="B110" s="993" t="s">
        <v>636</v>
      </c>
      <c r="C110" s="185"/>
      <c r="D110" s="185"/>
      <c r="E110" s="185"/>
      <c r="F110" s="185"/>
      <c r="G110" s="185"/>
      <c r="H110" s="606"/>
    </row>
    <row r="111" spans="1:9" ht="12" thickBot="1" x14ac:dyDescent="0.25">
      <c r="B111" s="965"/>
      <c r="C111" s="965"/>
      <c r="D111" s="965"/>
      <c r="E111" s="254"/>
      <c r="F111" s="254"/>
      <c r="G111" s="166" t="s">
        <v>106</v>
      </c>
      <c r="H111" s="966"/>
    </row>
    <row r="112" spans="1:9" ht="11.25" customHeight="1" x14ac:dyDescent="0.2">
      <c r="A112" s="3074" t="s">
        <v>1943</v>
      </c>
      <c r="B112" s="3084" t="s">
        <v>294</v>
      </c>
      <c r="C112" s="3086" t="s">
        <v>637</v>
      </c>
      <c r="D112" s="3068" t="s">
        <v>273</v>
      </c>
      <c r="E112" s="3080" t="s">
        <v>1948</v>
      </c>
      <c r="F112" s="3070" t="s">
        <v>1945</v>
      </c>
      <c r="G112" s="3137" t="s">
        <v>158</v>
      </c>
      <c r="H112" s="886"/>
    </row>
    <row r="113" spans="1:8" ht="18.75" customHeight="1" thickBot="1" x14ac:dyDescent="0.25">
      <c r="A113" s="3075"/>
      <c r="B113" s="3099"/>
      <c r="C113" s="3096"/>
      <c r="D113" s="3069"/>
      <c r="E113" s="3081"/>
      <c r="F113" s="3108"/>
      <c r="G113" s="3138"/>
      <c r="H113" s="886"/>
    </row>
    <row r="114" spans="1:8" s="908" customFormat="1" ht="15" customHeight="1" thickBot="1" x14ac:dyDescent="0.3">
      <c r="A114" s="170">
        <f>A115</f>
        <v>28980</v>
      </c>
      <c r="B114" s="168" t="s">
        <v>2</v>
      </c>
      <c r="C114" s="508" t="s">
        <v>159</v>
      </c>
      <c r="D114" s="169" t="s">
        <v>160</v>
      </c>
      <c r="E114" s="1062">
        <f>E115</f>
        <v>49210</v>
      </c>
      <c r="F114" s="170">
        <f>F115</f>
        <v>49210</v>
      </c>
      <c r="G114" s="976" t="s">
        <v>6</v>
      </c>
    </row>
    <row r="115" spans="1:8" x14ac:dyDescent="0.2">
      <c r="A115" s="1031">
        <f>SUM(A116:A128)</f>
        <v>28980</v>
      </c>
      <c r="B115" s="834" t="s">
        <v>6</v>
      </c>
      <c r="C115" s="1032" t="s">
        <v>6</v>
      </c>
      <c r="D115" s="1065" t="s">
        <v>638</v>
      </c>
      <c r="E115" s="1066">
        <f t="shared" ref="E115:F115" si="4">SUM(E116:E128)</f>
        <v>49210</v>
      </c>
      <c r="F115" s="978">
        <f t="shared" si="4"/>
        <v>49210</v>
      </c>
      <c r="G115" s="422"/>
      <c r="H115" s="886"/>
    </row>
    <row r="116" spans="1:8" x14ac:dyDescent="0.2">
      <c r="A116" s="984">
        <v>5000</v>
      </c>
      <c r="B116" s="501" t="s">
        <v>2</v>
      </c>
      <c r="C116" s="480" t="s">
        <v>1732</v>
      </c>
      <c r="D116" s="1048" t="s">
        <v>633</v>
      </c>
      <c r="E116" s="1068">
        <v>6000</v>
      </c>
      <c r="F116" s="1038">
        <v>6000</v>
      </c>
      <c r="G116" s="1212"/>
      <c r="H116" s="886"/>
    </row>
    <row r="117" spans="1:8" x14ac:dyDescent="0.2">
      <c r="A117" s="984">
        <v>80</v>
      </c>
      <c r="B117" s="501" t="s">
        <v>2</v>
      </c>
      <c r="C117" s="480" t="s">
        <v>1733</v>
      </c>
      <c r="D117" s="1048" t="s">
        <v>140</v>
      </c>
      <c r="E117" s="1068">
        <v>80</v>
      </c>
      <c r="F117" s="1038">
        <v>80</v>
      </c>
      <c r="G117" s="341"/>
      <c r="H117" s="886"/>
    </row>
    <row r="118" spans="1:8" ht="22.5" customHeight="1" x14ac:dyDescent="0.2">
      <c r="A118" s="988">
        <v>800</v>
      </c>
      <c r="B118" s="1050" t="s">
        <v>2</v>
      </c>
      <c r="C118" s="483" t="s">
        <v>1734</v>
      </c>
      <c r="D118" s="1070" t="s">
        <v>639</v>
      </c>
      <c r="E118" s="1071">
        <v>600</v>
      </c>
      <c r="F118" s="1051">
        <v>600</v>
      </c>
      <c r="G118" s="2267"/>
      <c r="H118" s="886"/>
    </row>
    <row r="119" spans="1:8" ht="12.75" customHeight="1" x14ac:dyDescent="0.2">
      <c r="A119" s="988">
        <v>500</v>
      </c>
      <c r="B119" s="1050" t="s">
        <v>2</v>
      </c>
      <c r="C119" s="483" t="s">
        <v>2096</v>
      </c>
      <c r="D119" s="1070" t="s">
        <v>1745</v>
      </c>
      <c r="E119" s="1071">
        <v>500</v>
      </c>
      <c r="F119" s="1051">
        <v>500</v>
      </c>
      <c r="G119" s="2267"/>
      <c r="H119" s="886"/>
    </row>
    <row r="120" spans="1:8" x14ac:dyDescent="0.2">
      <c r="A120" s="984">
        <v>20000</v>
      </c>
      <c r="B120" s="501" t="s">
        <v>2</v>
      </c>
      <c r="C120" s="480" t="s">
        <v>1735</v>
      </c>
      <c r="D120" s="579" t="s">
        <v>640</v>
      </c>
      <c r="E120" s="1068">
        <v>34000</v>
      </c>
      <c r="F120" s="1038">
        <v>34000</v>
      </c>
      <c r="G120" s="423"/>
      <c r="H120" s="886"/>
    </row>
    <row r="121" spans="1:8" x14ac:dyDescent="0.2">
      <c r="A121" s="988">
        <v>550</v>
      </c>
      <c r="B121" s="1050" t="s">
        <v>2</v>
      </c>
      <c r="C121" s="483" t="s">
        <v>1736</v>
      </c>
      <c r="D121" s="1070" t="s">
        <v>138</v>
      </c>
      <c r="E121" s="1071">
        <v>650</v>
      </c>
      <c r="F121" s="1051">
        <v>650</v>
      </c>
      <c r="G121" s="423"/>
      <c r="H121" s="886"/>
    </row>
    <row r="122" spans="1:8" x14ac:dyDescent="0.2">
      <c r="A122" s="984">
        <v>500</v>
      </c>
      <c r="B122" s="501" t="s">
        <v>2</v>
      </c>
      <c r="C122" s="480" t="s">
        <v>1737</v>
      </c>
      <c r="D122" s="579" t="s">
        <v>139</v>
      </c>
      <c r="E122" s="1068">
        <v>500</v>
      </c>
      <c r="F122" s="1038">
        <v>500</v>
      </c>
      <c r="G122" s="341"/>
      <c r="H122" s="886"/>
    </row>
    <row r="123" spans="1:8" x14ac:dyDescent="0.2">
      <c r="A123" s="980">
        <v>1150</v>
      </c>
      <c r="B123" s="1559" t="s">
        <v>2</v>
      </c>
      <c r="C123" s="1196" t="s">
        <v>1741</v>
      </c>
      <c r="D123" s="1229" t="s">
        <v>1742</v>
      </c>
      <c r="E123" s="1255">
        <v>2150</v>
      </c>
      <c r="F123" s="1222">
        <v>2150</v>
      </c>
      <c r="G123" s="343"/>
      <c r="H123" s="886"/>
    </row>
    <row r="124" spans="1:8" x14ac:dyDescent="0.2">
      <c r="A124" s="980">
        <v>70</v>
      </c>
      <c r="B124" s="1559" t="s">
        <v>2</v>
      </c>
      <c r="C124" s="1196" t="s">
        <v>1738</v>
      </c>
      <c r="D124" s="1229" t="s">
        <v>141</v>
      </c>
      <c r="E124" s="1255"/>
      <c r="F124" s="1222"/>
      <c r="G124" s="343"/>
      <c r="H124" s="886"/>
    </row>
    <row r="125" spans="1:8" x14ac:dyDescent="0.2">
      <c r="A125" s="984">
        <v>200</v>
      </c>
      <c r="B125" s="501" t="s">
        <v>2</v>
      </c>
      <c r="C125" s="480" t="s">
        <v>1739</v>
      </c>
      <c r="D125" s="579" t="s">
        <v>1740</v>
      </c>
      <c r="E125" s="1068">
        <v>70</v>
      </c>
      <c r="F125" s="1038">
        <v>70</v>
      </c>
      <c r="G125" s="341"/>
      <c r="H125" s="886"/>
    </row>
    <row r="126" spans="1:8" x14ac:dyDescent="0.2">
      <c r="A126" s="984">
        <v>130</v>
      </c>
      <c r="B126" s="501" t="s">
        <v>2</v>
      </c>
      <c r="C126" s="480" t="s">
        <v>1744</v>
      </c>
      <c r="D126" s="579" t="s">
        <v>2369</v>
      </c>
      <c r="E126" s="1068">
        <v>260</v>
      </c>
      <c r="F126" s="1038">
        <v>260</v>
      </c>
      <c r="G126" s="341"/>
      <c r="H126" s="886"/>
    </row>
    <row r="127" spans="1:8" ht="22.5" x14ac:dyDescent="0.2">
      <c r="A127" s="984">
        <v>0</v>
      </c>
      <c r="B127" s="501" t="s">
        <v>2</v>
      </c>
      <c r="C127" s="480" t="s">
        <v>2373</v>
      </c>
      <c r="D127" s="579" t="s">
        <v>2098</v>
      </c>
      <c r="E127" s="1068">
        <v>4000</v>
      </c>
      <c r="F127" s="1038">
        <v>4000</v>
      </c>
      <c r="G127" s="341"/>
      <c r="H127" s="886"/>
    </row>
    <row r="128" spans="1:8" ht="12.75" customHeight="1" thickBot="1" x14ac:dyDescent="0.25">
      <c r="A128" s="1873">
        <v>0</v>
      </c>
      <c r="B128" s="1874" t="s">
        <v>2</v>
      </c>
      <c r="C128" s="1875" t="s">
        <v>2374</v>
      </c>
      <c r="D128" s="2694" t="s">
        <v>2097</v>
      </c>
      <c r="E128" s="1876">
        <v>400</v>
      </c>
      <c r="F128" s="1217">
        <v>400</v>
      </c>
      <c r="G128" s="2161"/>
    </row>
    <row r="129" spans="1:8" ht="12.75" customHeight="1" x14ac:dyDescent="0.2"/>
    <row r="130" spans="1:8" ht="18.75" customHeight="1" x14ac:dyDescent="0.25">
      <c r="A130" s="908"/>
      <c r="B130" s="993" t="s">
        <v>641</v>
      </c>
      <c r="C130" s="185"/>
      <c r="D130" s="185"/>
      <c r="E130" s="185"/>
      <c r="F130" s="185"/>
      <c r="G130" s="185"/>
    </row>
    <row r="131" spans="1:8" ht="12" thickBot="1" x14ac:dyDescent="0.25">
      <c r="A131" s="908"/>
      <c r="B131" s="965"/>
      <c r="C131" s="965"/>
      <c r="D131" s="965"/>
      <c r="E131" s="166"/>
      <c r="F131" s="166"/>
      <c r="G131" s="166" t="s">
        <v>106</v>
      </c>
    </row>
    <row r="132" spans="1:8" ht="11.25" customHeight="1" x14ac:dyDescent="0.2">
      <c r="A132" s="3074" t="s">
        <v>1943</v>
      </c>
      <c r="B132" s="3132" t="s">
        <v>155</v>
      </c>
      <c r="C132" s="3135" t="s">
        <v>642</v>
      </c>
      <c r="D132" s="3078" t="s">
        <v>291</v>
      </c>
      <c r="E132" s="3080" t="s">
        <v>1948</v>
      </c>
      <c r="F132" s="3070" t="s">
        <v>1945</v>
      </c>
      <c r="G132" s="3137" t="s">
        <v>158</v>
      </c>
    </row>
    <row r="133" spans="1:8" ht="15" customHeight="1" thickBot="1" x14ac:dyDescent="0.25">
      <c r="A133" s="3075"/>
      <c r="B133" s="3133"/>
      <c r="C133" s="3136"/>
      <c r="D133" s="3079"/>
      <c r="E133" s="3081"/>
      <c r="F133" s="3108"/>
      <c r="G133" s="3138"/>
    </row>
    <row r="134" spans="1:8" s="908" customFormat="1" ht="15" customHeight="1" thickBot="1" x14ac:dyDescent="0.3">
      <c r="A134" s="170">
        <f>A135</f>
        <v>16000</v>
      </c>
      <c r="B134" s="168" t="s">
        <v>2</v>
      </c>
      <c r="C134" s="348" t="s">
        <v>159</v>
      </c>
      <c r="D134" s="169" t="s">
        <v>160</v>
      </c>
      <c r="E134" s="170">
        <f>E135</f>
        <v>14235.2</v>
      </c>
      <c r="F134" s="170">
        <f>F135</f>
        <v>14235.2</v>
      </c>
      <c r="G134" s="976" t="s">
        <v>6</v>
      </c>
      <c r="H134" s="973"/>
    </row>
    <row r="135" spans="1:8" s="908" customFormat="1" ht="12.75" customHeight="1" x14ac:dyDescent="0.25">
      <c r="A135" s="1031">
        <f>SUM(A136:A140)</f>
        <v>16000</v>
      </c>
      <c r="B135" s="1080" t="s">
        <v>6</v>
      </c>
      <c r="C135" s="1081" t="s">
        <v>6</v>
      </c>
      <c r="D135" s="1082" t="s">
        <v>292</v>
      </c>
      <c r="E135" s="1066">
        <f t="shared" ref="E135:F135" si="5">SUM(E136:E140)</f>
        <v>14235.2</v>
      </c>
      <c r="F135" s="978">
        <f t="shared" si="5"/>
        <v>14235.2</v>
      </c>
      <c r="G135" s="1083"/>
      <c r="H135" s="973"/>
    </row>
    <row r="136" spans="1:8" s="908" customFormat="1" x14ac:dyDescent="0.25">
      <c r="A136" s="791">
        <v>13000</v>
      </c>
      <c r="B136" s="1084" t="s">
        <v>2</v>
      </c>
      <c r="C136" s="1088" t="s">
        <v>643</v>
      </c>
      <c r="D136" s="764" t="s">
        <v>644</v>
      </c>
      <c r="E136" s="840"/>
      <c r="F136" s="1038"/>
      <c r="G136" s="1087"/>
      <c r="H136" s="973"/>
    </row>
    <row r="137" spans="1:8" s="908" customFormat="1" ht="22.5" x14ac:dyDescent="0.25">
      <c r="A137" s="791">
        <v>3000</v>
      </c>
      <c r="B137" s="1084" t="s">
        <v>2</v>
      </c>
      <c r="C137" s="1088" t="s">
        <v>2099</v>
      </c>
      <c r="D137" s="764" t="s">
        <v>1746</v>
      </c>
      <c r="E137" s="840"/>
      <c r="F137" s="1038"/>
      <c r="G137" s="1087"/>
      <c r="H137" s="973"/>
    </row>
    <row r="138" spans="1:8" s="908" customFormat="1" ht="22.5" x14ac:dyDescent="0.25">
      <c r="A138" s="791"/>
      <c r="B138" s="1084" t="s">
        <v>2</v>
      </c>
      <c r="C138" s="1088" t="s">
        <v>1743</v>
      </c>
      <c r="D138" s="764" t="s">
        <v>2100</v>
      </c>
      <c r="E138" s="840">
        <v>10000</v>
      </c>
      <c r="F138" s="1038">
        <v>10000</v>
      </c>
      <c r="G138" s="1087"/>
      <c r="H138" s="973"/>
    </row>
    <row r="139" spans="1:8" s="908" customFormat="1" x14ac:dyDescent="0.25">
      <c r="A139" s="791"/>
      <c r="B139" s="1084" t="s">
        <v>2</v>
      </c>
      <c r="C139" s="1088" t="s">
        <v>2102</v>
      </c>
      <c r="D139" s="764" t="s">
        <v>2101</v>
      </c>
      <c r="E139" s="840">
        <v>235.2</v>
      </c>
      <c r="F139" s="1038">
        <v>235.2</v>
      </c>
      <c r="G139" s="1087"/>
      <c r="H139" s="973"/>
    </row>
    <row r="140" spans="1:8" s="908" customFormat="1" ht="23.25" thickBot="1" x14ac:dyDescent="0.3">
      <c r="A140" s="1849"/>
      <c r="B140" s="1089" t="s">
        <v>2</v>
      </c>
      <c r="C140" s="2520" t="s">
        <v>2375</v>
      </c>
      <c r="D140" s="2695" t="s">
        <v>2103</v>
      </c>
      <c r="E140" s="844">
        <v>4000</v>
      </c>
      <c r="F140" s="1078">
        <v>4000</v>
      </c>
      <c r="G140" s="1090"/>
      <c r="H140" s="973"/>
    </row>
    <row r="141" spans="1:8" s="908" customFormat="1" ht="12.75" customHeight="1" x14ac:dyDescent="0.25">
      <c r="A141" s="275"/>
      <c r="B141" s="973"/>
      <c r="C141" s="2266"/>
      <c r="D141" s="274"/>
      <c r="E141" s="275"/>
      <c r="H141" s="973"/>
    </row>
    <row r="142" spans="1:8" ht="12.75" customHeight="1" x14ac:dyDescent="0.2"/>
    <row r="143" spans="1:8" ht="18.75" customHeight="1" x14ac:dyDescent="0.25">
      <c r="B143" s="993" t="s">
        <v>645</v>
      </c>
      <c r="C143" s="185"/>
      <c r="D143" s="185"/>
      <c r="E143" s="185"/>
      <c r="F143" s="185"/>
      <c r="G143" s="185"/>
      <c r="H143" s="606"/>
    </row>
    <row r="144" spans="1:8" ht="12" thickBot="1" x14ac:dyDescent="0.25">
      <c r="B144" s="965"/>
      <c r="C144" s="1091"/>
      <c r="D144" s="965"/>
      <c r="E144" s="254"/>
      <c r="F144" s="254"/>
      <c r="G144" s="254" t="s">
        <v>106</v>
      </c>
      <c r="H144" s="544"/>
    </row>
    <row r="145" spans="1:8" ht="11.25" customHeight="1" x14ac:dyDescent="0.2">
      <c r="A145" s="3074" t="s">
        <v>1943</v>
      </c>
      <c r="B145" s="3132" t="s">
        <v>155</v>
      </c>
      <c r="C145" s="3140" t="s">
        <v>646</v>
      </c>
      <c r="D145" s="3068" t="s">
        <v>354</v>
      </c>
      <c r="E145" s="3080" t="s">
        <v>1948</v>
      </c>
      <c r="F145" s="3070" t="s">
        <v>1945</v>
      </c>
      <c r="G145" s="3137" t="s">
        <v>158</v>
      </c>
      <c r="H145" s="886"/>
    </row>
    <row r="146" spans="1:8" ht="16.5" customHeight="1" thickBot="1" x14ac:dyDescent="0.25">
      <c r="A146" s="3075"/>
      <c r="B146" s="3133"/>
      <c r="C146" s="3141"/>
      <c r="D146" s="3069"/>
      <c r="E146" s="3081"/>
      <c r="F146" s="3108"/>
      <c r="G146" s="3138"/>
      <c r="H146" s="886"/>
    </row>
    <row r="147" spans="1:8" ht="15" customHeight="1" thickBot="1" x14ac:dyDescent="0.25">
      <c r="A147" s="326">
        <f>SUM(A148:A151)</f>
        <v>0</v>
      </c>
      <c r="B147" s="830" t="s">
        <v>2</v>
      </c>
      <c r="C147" s="848" t="s">
        <v>159</v>
      </c>
      <c r="D147" s="328" t="s">
        <v>160</v>
      </c>
      <c r="E147" s="326">
        <f t="shared" ref="E147:F147" si="6">SUM(E148:E151)</f>
        <v>9207</v>
      </c>
      <c r="F147" s="326">
        <f t="shared" si="6"/>
        <v>9207</v>
      </c>
      <c r="G147" s="976" t="s">
        <v>6</v>
      </c>
      <c r="H147" s="886"/>
    </row>
    <row r="148" spans="1:8" ht="22.5" x14ac:dyDescent="0.2">
      <c r="A148" s="510"/>
      <c r="B148" s="1092" t="s">
        <v>2</v>
      </c>
      <c r="C148" s="1093" t="s">
        <v>2104</v>
      </c>
      <c r="D148" s="1094" t="s">
        <v>2107</v>
      </c>
      <c r="E148" s="511">
        <v>6507</v>
      </c>
      <c r="F148" s="512">
        <v>6507</v>
      </c>
      <c r="G148" s="1095"/>
      <c r="H148" s="886"/>
    </row>
    <row r="149" spans="1:8" ht="22.5" x14ac:dyDescent="0.2">
      <c r="A149" s="523"/>
      <c r="B149" s="1084" t="s">
        <v>2</v>
      </c>
      <c r="C149" s="2508" t="s">
        <v>2104</v>
      </c>
      <c r="D149" s="579" t="s">
        <v>2108</v>
      </c>
      <c r="E149" s="527"/>
      <c r="F149" s="528"/>
      <c r="G149" s="2509"/>
      <c r="H149" s="886"/>
    </row>
    <row r="150" spans="1:8" ht="22.5" x14ac:dyDescent="0.2">
      <c r="A150" s="514"/>
      <c r="B150" s="2028" t="s">
        <v>2</v>
      </c>
      <c r="C150" s="2696" t="s">
        <v>2376</v>
      </c>
      <c r="D150" s="1229" t="s">
        <v>2105</v>
      </c>
      <c r="E150" s="518">
        <v>2700</v>
      </c>
      <c r="F150" s="519">
        <v>2700</v>
      </c>
      <c r="G150" s="2507"/>
      <c r="H150" s="886"/>
    </row>
    <row r="151" spans="1:8" ht="23.25" thickBot="1" x14ac:dyDescent="0.25">
      <c r="A151" s="1096"/>
      <c r="B151" s="1089" t="s">
        <v>2</v>
      </c>
      <c r="C151" s="2692" t="s">
        <v>2376</v>
      </c>
      <c r="D151" s="1097" t="s">
        <v>2106</v>
      </c>
      <c r="E151" s="596"/>
      <c r="F151" s="563"/>
      <c r="G151" s="1098"/>
      <c r="H151" s="886"/>
    </row>
    <row r="154" spans="1:8" ht="15.75" x14ac:dyDescent="0.25">
      <c r="A154" s="908"/>
      <c r="B154" s="3139" t="s">
        <v>647</v>
      </c>
      <c r="C154" s="3139"/>
      <c r="D154" s="3139"/>
      <c r="E154" s="3139"/>
      <c r="F154" s="3139"/>
      <c r="G154" s="3139"/>
    </row>
    <row r="155" spans="1:8" ht="18.75" thickBot="1" x14ac:dyDescent="0.25">
      <c r="A155" s="908"/>
      <c r="B155" s="566"/>
      <c r="C155" s="566"/>
      <c r="D155" s="566"/>
      <c r="E155" s="567"/>
      <c r="F155" s="567"/>
      <c r="G155" s="567" t="s">
        <v>106</v>
      </c>
    </row>
    <row r="156" spans="1:8" ht="11.25" customHeight="1" x14ac:dyDescent="0.2">
      <c r="A156" s="3074" t="s">
        <v>1943</v>
      </c>
      <c r="B156" s="3084" t="s">
        <v>294</v>
      </c>
      <c r="C156" s="3086" t="s">
        <v>648</v>
      </c>
      <c r="D156" s="3078" t="s">
        <v>295</v>
      </c>
      <c r="E156" s="3080" t="s">
        <v>1948</v>
      </c>
      <c r="F156" s="3070" t="s">
        <v>1945</v>
      </c>
      <c r="G156" s="3137" t="s">
        <v>158</v>
      </c>
    </row>
    <row r="157" spans="1:8" ht="12" thickBot="1" x14ac:dyDescent="0.25">
      <c r="A157" s="3075"/>
      <c r="B157" s="3099"/>
      <c r="C157" s="3096"/>
      <c r="D157" s="3079"/>
      <c r="E157" s="3081"/>
      <c r="F157" s="3108"/>
      <c r="G157" s="3138"/>
    </row>
    <row r="158" spans="1:8" ht="12" thickBot="1" x14ac:dyDescent="0.25">
      <c r="A158" s="1099">
        <f>A159</f>
        <v>1000</v>
      </c>
      <c r="B158" s="366" t="s">
        <v>1</v>
      </c>
      <c r="C158" s="367" t="s">
        <v>159</v>
      </c>
      <c r="D158" s="1100" t="s">
        <v>297</v>
      </c>
      <c r="E158" s="1099">
        <v>1000</v>
      </c>
      <c r="F158" s="1101">
        <v>1000</v>
      </c>
      <c r="G158" s="976" t="s">
        <v>6</v>
      </c>
    </row>
    <row r="159" spans="1:8" x14ac:dyDescent="0.2">
      <c r="A159" s="1102">
        <f>SUM(A160:A160)</f>
        <v>1000</v>
      </c>
      <c r="B159" s="750" t="s">
        <v>2</v>
      </c>
      <c r="C159" s="868" t="s">
        <v>6</v>
      </c>
      <c r="D159" s="1103" t="s">
        <v>1669</v>
      </c>
      <c r="E159" s="1104">
        <f>SUM(E160:E160)</f>
        <v>1000</v>
      </c>
      <c r="F159" s="1105">
        <f>SUM(F160:F160)</f>
        <v>1000</v>
      </c>
      <c r="G159" s="1106"/>
    </row>
    <row r="160" spans="1:8" ht="12" thickBot="1" x14ac:dyDescent="0.25">
      <c r="A160" s="1107">
        <v>1000</v>
      </c>
      <c r="B160" s="881" t="s">
        <v>2</v>
      </c>
      <c r="C160" s="2697">
        <v>50100000000</v>
      </c>
      <c r="D160" s="2634" t="s">
        <v>649</v>
      </c>
      <c r="E160" s="2698">
        <v>1000</v>
      </c>
      <c r="F160" s="1108">
        <v>1000</v>
      </c>
      <c r="G160" s="2699"/>
    </row>
    <row r="161" ht="12" customHeight="1" x14ac:dyDescent="0.2"/>
  </sheetData>
  <mergeCells count="60">
    <mergeCell ref="G145:G146"/>
    <mergeCell ref="B154:G154"/>
    <mergeCell ref="A156:A157"/>
    <mergeCell ref="B156:B157"/>
    <mergeCell ref="C156:C157"/>
    <mergeCell ref="D156:D157"/>
    <mergeCell ref="E156:E157"/>
    <mergeCell ref="F156:F157"/>
    <mergeCell ref="G156:G157"/>
    <mergeCell ref="A145:A146"/>
    <mergeCell ref="B145:B146"/>
    <mergeCell ref="C145:C146"/>
    <mergeCell ref="D145:D146"/>
    <mergeCell ref="E145:E146"/>
    <mergeCell ref="F145:F146"/>
    <mergeCell ref="G112:G113"/>
    <mergeCell ref="A132:A133"/>
    <mergeCell ref="B132:B133"/>
    <mergeCell ref="C132:C133"/>
    <mergeCell ref="D132:D133"/>
    <mergeCell ref="E132:E133"/>
    <mergeCell ref="F132:F133"/>
    <mergeCell ref="G132:G133"/>
    <mergeCell ref="A112:A113"/>
    <mergeCell ref="B112:B113"/>
    <mergeCell ref="C112:C113"/>
    <mergeCell ref="D112:D113"/>
    <mergeCell ref="E112:E113"/>
    <mergeCell ref="F112:F113"/>
    <mergeCell ref="H46:H47"/>
    <mergeCell ref="B70:G70"/>
    <mergeCell ref="A72:A73"/>
    <mergeCell ref="B72:B73"/>
    <mergeCell ref="C72:C73"/>
    <mergeCell ref="D72:D73"/>
    <mergeCell ref="E72:E73"/>
    <mergeCell ref="F72:F73"/>
    <mergeCell ref="G72:G73"/>
    <mergeCell ref="B44:G44"/>
    <mergeCell ref="A46:A47"/>
    <mergeCell ref="B46:B47"/>
    <mergeCell ref="C46:C47"/>
    <mergeCell ref="D46:D47"/>
    <mergeCell ref="E46:E47"/>
    <mergeCell ref="F46:F47"/>
    <mergeCell ref="G46:G47"/>
    <mergeCell ref="B19:G19"/>
    <mergeCell ref="A21:A22"/>
    <mergeCell ref="B21:B22"/>
    <mergeCell ref="C21:C22"/>
    <mergeCell ref="D21:D22"/>
    <mergeCell ref="E21:E22"/>
    <mergeCell ref="F21:F22"/>
    <mergeCell ref="G21:G22"/>
    <mergeCell ref="A1:H1"/>
    <mergeCell ref="A3:H3"/>
    <mergeCell ref="C5:E5"/>
    <mergeCell ref="C7:C8"/>
    <mergeCell ref="D7:D8"/>
    <mergeCell ref="E7:E8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85" fitToHeight="0" orientation="portrait" r:id="rId1"/>
  <headerFooter alignWithMargins="0"/>
  <rowBreaks count="2" manualBreakCount="2">
    <brk id="69" max="16383" man="1"/>
    <brk id="129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59999389629810485"/>
  </sheetPr>
  <dimension ref="A1:I29"/>
  <sheetViews>
    <sheetView zoomScaleNormal="100" workbookViewId="0">
      <selection sqref="A1:H1"/>
    </sheetView>
  </sheetViews>
  <sheetFormatPr defaultColWidth="9.140625" defaultRowHeight="12.75" x14ac:dyDescent="0.2"/>
  <cols>
    <col min="1" max="1" width="7.5703125" style="411" customWidth="1"/>
    <col min="2" max="2" width="3.7109375" style="411" customWidth="1"/>
    <col min="3" max="5" width="5.42578125" style="411" customWidth="1"/>
    <col min="6" max="6" width="20.7109375" style="411" customWidth="1"/>
    <col min="7" max="7" width="26.5703125" style="411" customWidth="1"/>
    <col min="8" max="8" width="12.7109375" style="411" customWidth="1"/>
    <col min="9" max="16384" width="9.140625" style="411"/>
  </cols>
  <sheetData>
    <row r="1" spans="1:9" s="886" customFormat="1" ht="18" customHeight="1" x14ac:dyDescent="0.25">
      <c r="A1" s="3014" t="s">
        <v>1937</v>
      </c>
      <c r="B1" s="3014"/>
      <c r="C1" s="3014"/>
      <c r="D1" s="3014"/>
      <c r="E1" s="3014"/>
      <c r="F1" s="3014"/>
      <c r="G1" s="3014"/>
      <c r="H1" s="3014"/>
    </row>
    <row r="3" spans="1:9" ht="15.75" x14ac:dyDescent="0.25">
      <c r="A3" s="3127" t="s">
        <v>1949</v>
      </c>
      <c r="B3" s="3127"/>
      <c r="C3" s="3127"/>
      <c r="D3" s="3127"/>
      <c r="E3" s="3127"/>
      <c r="F3" s="3127"/>
      <c r="G3" s="3127"/>
      <c r="H3" s="3127"/>
    </row>
    <row r="4" spans="1:9" ht="15.75" x14ac:dyDescent="0.25">
      <c r="A4" s="92"/>
      <c r="B4" s="92"/>
      <c r="C4" s="92"/>
      <c r="D4" s="92"/>
      <c r="E4" s="92"/>
      <c r="F4" s="92"/>
      <c r="G4" s="92"/>
      <c r="H4" s="92"/>
    </row>
    <row r="5" spans="1:9" ht="15.75" x14ac:dyDescent="0.25">
      <c r="A5" s="3064" t="s">
        <v>137</v>
      </c>
      <c r="B5" s="3064"/>
      <c r="C5" s="3064"/>
      <c r="D5" s="3064"/>
      <c r="E5" s="3064"/>
      <c r="F5" s="3064"/>
      <c r="G5" s="3064"/>
      <c r="H5" s="3064"/>
    </row>
    <row r="6" spans="1:9" ht="15.75" x14ac:dyDescent="0.25">
      <c r="A6" s="162"/>
      <c r="B6" s="162"/>
      <c r="C6" s="162"/>
      <c r="D6" s="162"/>
      <c r="E6" s="162"/>
      <c r="F6" s="162"/>
      <c r="G6" s="162"/>
      <c r="H6" s="162"/>
    </row>
    <row r="7" spans="1:9" ht="12.75" customHeight="1" thickBot="1" x14ac:dyDescent="0.25">
      <c r="B7" s="888"/>
      <c r="C7" s="889"/>
      <c r="D7" s="889"/>
      <c r="E7" s="889"/>
      <c r="F7" s="889"/>
      <c r="G7" s="889"/>
      <c r="H7" s="890" t="s">
        <v>67</v>
      </c>
    </row>
    <row r="8" spans="1:9" s="893" customFormat="1" ht="18.75" customHeight="1" thickBot="1" x14ac:dyDescent="0.3">
      <c r="A8" s="891" t="s">
        <v>1943</v>
      </c>
      <c r="B8" s="2051" t="s">
        <v>572</v>
      </c>
      <c r="C8" s="2052"/>
      <c r="D8" s="2052"/>
      <c r="E8" s="2053"/>
      <c r="F8" s="3026" t="s">
        <v>573</v>
      </c>
      <c r="G8" s="3027"/>
      <c r="H8" s="2152" t="s">
        <v>1945</v>
      </c>
    </row>
    <row r="9" spans="1:9" s="893" customFormat="1" ht="16.5" customHeight="1" thickBot="1" x14ac:dyDescent="0.3">
      <c r="A9" s="898">
        <f>SUM(A10:A28)</f>
        <v>7805.4299999999994</v>
      </c>
      <c r="B9" s="1110" t="s">
        <v>2</v>
      </c>
      <c r="C9" s="1110" t="s">
        <v>574</v>
      </c>
      <c r="D9" s="1111" t="s">
        <v>575</v>
      </c>
      <c r="E9" s="1112" t="s">
        <v>576</v>
      </c>
      <c r="F9" s="3146" t="s">
        <v>650</v>
      </c>
      <c r="G9" s="3147"/>
      <c r="H9" s="2122">
        <f>SUM(H10:H28)</f>
        <v>7639.12</v>
      </c>
      <c r="I9" s="2055"/>
    </row>
    <row r="10" spans="1:9" s="893" customFormat="1" ht="12.75" customHeight="1" x14ac:dyDescent="0.25">
      <c r="A10" s="2124">
        <v>1293.22</v>
      </c>
      <c r="B10" s="899" t="s">
        <v>161</v>
      </c>
      <c r="C10" s="1113">
        <v>1501</v>
      </c>
      <c r="D10" s="1114">
        <v>4357</v>
      </c>
      <c r="E10" s="1115">
        <v>2122</v>
      </c>
      <c r="F10" s="3148" t="s">
        <v>1536</v>
      </c>
      <c r="G10" s="3149"/>
      <c r="H10" s="2700">
        <v>1117.9449999999999</v>
      </c>
      <c r="I10" s="2055"/>
    </row>
    <row r="11" spans="1:9" s="893" customFormat="1" ht="25.5" customHeight="1" x14ac:dyDescent="0.25">
      <c r="A11" s="2125">
        <v>100.52</v>
      </c>
      <c r="B11" s="906" t="s">
        <v>161</v>
      </c>
      <c r="C11" s="1116">
        <v>1502</v>
      </c>
      <c r="D11" s="1117">
        <v>4312</v>
      </c>
      <c r="E11" s="1118">
        <v>2122</v>
      </c>
      <c r="F11" s="3150" t="s">
        <v>1537</v>
      </c>
      <c r="G11" s="3151"/>
      <c r="H11" s="2701">
        <v>141.535</v>
      </c>
      <c r="I11" s="2055"/>
    </row>
    <row r="12" spans="1:9" s="893" customFormat="1" x14ac:dyDescent="0.25">
      <c r="A12" s="2125">
        <v>61.17</v>
      </c>
      <c r="B12" s="906" t="s">
        <v>161</v>
      </c>
      <c r="C12" s="1116">
        <v>1504</v>
      </c>
      <c r="D12" s="1117">
        <v>4357</v>
      </c>
      <c r="E12" s="1118">
        <v>2122</v>
      </c>
      <c r="F12" s="3144" t="s">
        <v>1538</v>
      </c>
      <c r="G12" s="3145" t="s">
        <v>599</v>
      </c>
      <c r="H12" s="2701">
        <v>62.866999999999997</v>
      </c>
      <c r="I12" s="2055"/>
    </row>
    <row r="13" spans="1:9" s="893" customFormat="1" x14ac:dyDescent="0.25">
      <c r="A13" s="2125">
        <v>490.13</v>
      </c>
      <c r="B13" s="906" t="s">
        <v>161</v>
      </c>
      <c r="C13" s="1116">
        <v>1505</v>
      </c>
      <c r="D13" s="1117">
        <v>4357</v>
      </c>
      <c r="E13" s="1118">
        <v>2122</v>
      </c>
      <c r="F13" s="3144" t="s">
        <v>1539</v>
      </c>
      <c r="G13" s="3145" t="s">
        <v>651</v>
      </c>
      <c r="H13" s="2701">
        <v>417.82799999999997</v>
      </c>
      <c r="I13" s="2055"/>
    </row>
    <row r="14" spans="1:9" s="893" customFormat="1" x14ac:dyDescent="0.25">
      <c r="A14" s="2125">
        <v>74.34</v>
      </c>
      <c r="B14" s="906" t="s">
        <v>161</v>
      </c>
      <c r="C14" s="1116">
        <v>1507</v>
      </c>
      <c r="D14" s="1117">
        <v>4356</v>
      </c>
      <c r="E14" s="1118">
        <v>2122</v>
      </c>
      <c r="F14" s="3144" t="s">
        <v>1540</v>
      </c>
      <c r="G14" s="3145" t="s">
        <v>601</v>
      </c>
      <c r="H14" s="2701">
        <v>74.34</v>
      </c>
      <c r="I14" s="2055"/>
    </row>
    <row r="15" spans="1:9" s="893" customFormat="1" x14ac:dyDescent="0.25">
      <c r="A15" s="2125">
        <v>110.94</v>
      </c>
      <c r="B15" s="906" t="s">
        <v>161</v>
      </c>
      <c r="C15" s="1116">
        <v>1508</v>
      </c>
      <c r="D15" s="1117">
        <v>4357</v>
      </c>
      <c r="E15" s="1118">
        <v>2122</v>
      </c>
      <c r="F15" s="3144" t="s">
        <v>1541</v>
      </c>
      <c r="G15" s="3145" t="s">
        <v>602</v>
      </c>
      <c r="H15" s="2701">
        <v>110.94</v>
      </c>
      <c r="I15" s="2055"/>
    </row>
    <row r="16" spans="1:9" s="893" customFormat="1" x14ac:dyDescent="0.25">
      <c r="A16" s="2125">
        <v>332.06</v>
      </c>
      <c r="B16" s="906" t="s">
        <v>161</v>
      </c>
      <c r="C16" s="1116">
        <v>1509</v>
      </c>
      <c r="D16" s="1117">
        <v>4357</v>
      </c>
      <c r="E16" s="1118">
        <v>2122</v>
      </c>
      <c r="F16" s="3144" t="s">
        <v>1542</v>
      </c>
      <c r="G16" s="3145" t="s">
        <v>603</v>
      </c>
      <c r="H16" s="2701">
        <v>332.76499999999999</v>
      </c>
      <c r="I16" s="2055"/>
    </row>
    <row r="17" spans="1:9" s="893" customFormat="1" x14ac:dyDescent="0.25">
      <c r="A17" s="2125">
        <v>906.98</v>
      </c>
      <c r="B17" s="906" t="s">
        <v>161</v>
      </c>
      <c r="C17" s="1116">
        <v>1510</v>
      </c>
      <c r="D17" s="1117">
        <v>4357</v>
      </c>
      <c r="E17" s="1118">
        <v>2122</v>
      </c>
      <c r="F17" s="3144" t="s">
        <v>1543</v>
      </c>
      <c r="G17" s="3145" t="s">
        <v>604</v>
      </c>
      <c r="H17" s="2701">
        <v>907.11599999999999</v>
      </c>
      <c r="I17" s="2055"/>
    </row>
    <row r="18" spans="1:9" s="893" customFormat="1" x14ac:dyDescent="0.25">
      <c r="A18" s="2125">
        <v>490.8</v>
      </c>
      <c r="B18" s="906" t="s">
        <v>161</v>
      </c>
      <c r="C18" s="1116">
        <v>1512</v>
      </c>
      <c r="D18" s="1117">
        <v>4357</v>
      </c>
      <c r="E18" s="1118">
        <v>2122</v>
      </c>
      <c r="F18" s="3144" t="s">
        <v>1544</v>
      </c>
      <c r="G18" s="3145" t="s">
        <v>605</v>
      </c>
      <c r="H18" s="2701">
        <v>490.78699999999998</v>
      </c>
      <c r="I18" s="2055"/>
    </row>
    <row r="19" spans="1:9" s="893" customFormat="1" x14ac:dyDescent="0.25">
      <c r="A19" s="2125">
        <v>1214</v>
      </c>
      <c r="B19" s="906" t="s">
        <v>161</v>
      </c>
      <c r="C19" s="1116">
        <v>1513</v>
      </c>
      <c r="D19" s="1117">
        <v>4357</v>
      </c>
      <c r="E19" s="1118">
        <v>2122</v>
      </c>
      <c r="F19" s="3144" t="s">
        <v>1545</v>
      </c>
      <c r="G19" s="3145" t="s">
        <v>606</v>
      </c>
      <c r="H19" s="2701">
        <v>1224.357</v>
      </c>
      <c r="I19" s="2055"/>
    </row>
    <row r="20" spans="1:9" s="893" customFormat="1" x14ac:dyDescent="0.25">
      <c r="A20" s="2125"/>
      <c r="B20" s="906" t="s">
        <v>161</v>
      </c>
      <c r="C20" s="1116">
        <v>1514</v>
      </c>
      <c r="D20" s="1117">
        <v>4357</v>
      </c>
      <c r="E20" s="1118">
        <v>2122</v>
      </c>
      <c r="F20" s="3144" t="s">
        <v>1546</v>
      </c>
      <c r="G20" s="3145" t="s">
        <v>607</v>
      </c>
      <c r="H20" s="2701"/>
      <c r="I20" s="2055"/>
    </row>
    <row r="21" spans="1:9" s="893" customFormat="1" x14ac:dyDescent="0.25">
      <c r="A21" s="2126">
        <v>156</v>
      </c>
      <c r="B21" s="906" t="s">
        <v>161</v>
      </c>
      <c r="C21" s="1116">
        <v>1515</v>
      </c>
      <c r="D21" s="1117">
        <v>4357</v>
      </c>
      <c r="E21" s="1118">
        <v>2122</v>
      </c>
      <c r="F21" s="3144" t="s">
        <v>1547</v>
      </c>
      <c r="G21" s="3145" t="s">
        <v>608</v>
      </c>
      <c r="H21" s="2700">
        <v>156.01</v>
      </c>
      <c r="I21" s="2055"/>
    </row>
    <row r="22" spans="1:9" s="893" customFormat="1" ht="25.5" customHeight="1" x14ac:dyDescent="0.25">
      <c r="A22" s="2126">
        <v>1096.96</v>
      </c>
      <c r="B22" s="906" t="s">
        <v>161</v>
      </c>
      <c r="C22" s="1116">
        <v>1516</v>
      </c>
      <c r="D22" s="1117">
        <v>4357</v>
      </c>
      <c r="E22" s="1118">
        <v>2122</v>
      </c>
      <c r="F22" s="3144" t="s">
        <v>1548</v>
      </c>
      <c r="G22" s="3145" t="s">
        <v>609</v>
      </c>
      <c r="H22" s="2700">
        <v>1037.49</v>
      </c>
      <c r="I22" s="2055"/>
    </row>
    <row r="23" spans="1:9" s="893" customFormat="1" x14ac:dyDescent="0.25">
      <c r="A23" s="2126"/>
      <c r="B23" s="906" t="s">
        <v>161</v>
      </c>
      <c r="C23" s="1116">
        <v>1517</v>
      </c>
      <c r="D23" s="1117">
        <v>4357</v>
      </c>
      <c r="E23" s="1118">
        <v>2122</v>
      </c>
      <c r="F23" s="3144" t="s">
        <v>1549</v>
      </c>
      <c r="G23" s="3145" t="s">
        <v>610</v>
      </c>
      <c r="H23" s="2700"/>
      <c r="I23" s="2055"/>
    </row>
    <row r="24" spans="1:9" s="893" customFormat="1" x14ac:dyDescent="0.25">
      <c r="A24" s="2126">
        <v>21.36</v>
      </c>
      <c r="B24" s="906" t="s">
        <v>161</v>
      </c>
      <c r="C24" s="1116">
        <v>1519</v>
      </c>
      <c r="D24" s="1117">
        <v>4357</v>
      </c>
      <c r="E24" s="1118">
        <v>2122</v>
      </c>
      <c r="F24" s="3144" t="s">
        <v>1550</v>
      </c>
      <c r="G24" s="3145" t="s">
        <v>611</v>
      </c>
      <c r="H24" s="2700">
        <v>21.36</v>
      </c>
      <c r="I24" s="2055"/>
    </row>
    <row r="25" spans="1:9" s="893" customFormat="1" x14ac:dyDescent="0.25">
      <c r="A25" s="2126">
        <v>174.08</v>
      </c>
      <c r="B25" s="906" t="s">
        <v>161</v>
      </c>
      <c r="C25" s="1116">
        <v>1520</v>
      </c>
      <c r="D25" s="1117">
        <v>4356</v>
      </c>
      <c r="E25" s="1118">
        <v>2122</v>
      </c>
      <c r="F25" s="3144" t="s">
        <v>1551</v>
      </c>
      <c r="G25" s="3145" t="s">
        <v>612</v>
      </c>
      <c r="H25" s="2700">
        <v>169.97</v>
      </c>
      <c r="I25" s="2055"/>
    </row>
    <row r="26" spans="1:9" s="893" customFormat="1" x14ac:dyDescent="0.25">
      <c r="A26" s="2126">
        <v>248.48</v>
      </c>
      <c r="B26" s="902" t="s">
        <v>161</v>
      </c>
      <c r="C26" s="1116">
        <v>1521</v>
      </c>
      <c r="D26" s="1119">
        <v>4357</v>
      </c>
      <c r="E26" s="1118">
        <v>2122</v>
      </c>
      <c r="F26" s="3144" t="s">
        <v>1552</v>
      </c>
      <c r="G26" s="3145" t="s">
        <v>613</v>
      </c>
      <c r="H26" s="2700">
        <v>367.52</v>
      </c>
      <c r="I26" s="2055"/>
    </row>
    <row r="27" spans="1:9" s="893" customFormat="1" ht="25.5" customHeight="1" x14ac:dyDescent="0.25">
      <c r="A27" s="2125">
        <v>220</v>
      </c>
      <c r="B27" s="902" t="s">
        <v>161</v>
      </c>
      <c r="C27" s="1116">
        <v>1522</v>
      </c>
      <c r="D27" s="1119">
        <v>4357</v>
      </c>
      <c r="E27" s="1118">
        <v>2122</v>
      </c>
      <c r="F27" s="3144" t="s">
        <v>1553</v>
      </c>
      <c r="G27" s="3145" t="s">
        <v>614</v>
      </c>
      <c r="H27" s="2701">
        <v>191.9</v>
      </c>
      <c r="I27" s="2055"/>
    </row>
    <row r="28" spans="1:9" s="893" customFormat="1" ht="13.5" thickBot="1" x14ac:dyDescent="0.3">
      <c r="A28" s="2127">
        <v>814.39</v>
      </c>
      <c r="B28" s="2062" t="s">
        <v>161</v>
      </c>
      <c r="C28" s="1120">
        <v>1523</v>
      </c>
      <c r="D28" s="1121">
        <v>3529</v>
      </c>
      <c r="E28" s="1122">
        <v>2122</v>
      </c>
      <c r="F28" s="3142" t="s">
        <v>1554</v>
      </c>
      <c r="G28" s="3143" t="s">
        <v>615</v>
      </c>
      <c r="H28" s="2702">
        <v>814.39</v>
      </c>
      <c r="I28" s="2055"/>
    </row>
    <row r="29" spans="1:9" x14ac:dyDescent="0.2">
      <c r="B29" s="1123"/>
      <c r="C29" s="1124"/>
      <c r="D29" s="1125"/>
      <c r="E29" s="888"/>
      <c r="F29" s="1126"/>
      <c r="G29" s="1126"/>
      <c r="H29" s="1127"/>
    </row>
  </sheetData>
  <mergeCells count="24">
    <mergeCell ref="F16:G16"/>
    <mergeCell ref="A1:H1"/>
    <mergeCell ref="A3:H3"/>
    <mergeCell ref="A5:H5"/>
    <mergeCell ref="F8:G8"/>
    <mergeCell ref="F9:G9"/>
    <mergeCell ref="F10:G10"/>
    <mergeCell ref="F11:G11"/>
    <mergeCell ref="F12:G12"/>
    <mergeCell ref="F13:G13"/>
    <mergeCell ref="F14:G14"/>
    <mergeCell ref="F15:G15"/>
    <mergeCell ref="F28:G28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</mergeCells>
  <pageMargins left="0.78740157480314965" right="0.59055118110236227" top="0.59055118110236227" bottom="0.78740157480314965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59999389629810485"/>
  </sheetPr>
  <dimension ref="A1:N148"/>
  <sheetViews>
    <sheetView topLeftCell="A125" zoomScaleNormal="100" zoomScaleSheetLayoutView="75" workbookViewId="0">
      <selection activeCell="K140" sqref="K140"/>
    </sheetView>
  </sheetViews>
  <sheetFormatPr defaultColWidth="9.140625" defaultRowHeight="11.25" x14ac:dyDescent="0.25"/>
  <cols>
    <col min="1" max="1" width="8.42578125" style="908" customWidth="1"/>
    <col min="2" max="2" width="3.42578125" style="973" customWidth="1"/>
    <col min="3" max="3" width="10.42578125" style="908" customWidth="1"/>
    <col min="4" max="4" width="43.28515625" style="908" customWidth="1"/>
    <col min="5" max="5" width="11" style="908" customWidth="1"/>
    <col min="6" max="6" width="10.7109375" style="908" customWidth="1"/>
    <col min="7" max="7" width="11.42578125" style="908" customWidth="1"/>
    <col min="8" max="8" width="11.5703125" style="973" customWidth="1"/>
    <col min="9" max="9" width="9.140625" style="908"/>
    <col min="10" max="10" width="11.28515625" style="908" bestFit="1" customWidth="1"/>
    <col min="11" max="11" width="34.5703125" style="908" bestFit="1" customWidth="1"/>
    <col min="12" max="12" width="11.28515625" style="908" bestFit="1" customWidth="1"/>
    <col min="13" max="16384" width="9.140625" style="908"/>
  </cols>
  <sheetData>
    <row r="1" spans="1:14" ht="18" customHeight="1" x14ac:dyDescent="0.25">
      <c r="A1" s="3014" t="s">
        <v>1937</v>
      </c>
      <c r="B1" s="3014"/>
      <c r="C1" s="3014"/>
      <c r="D1" s="3014"/>
      <c r="E1" s="3014"/>
      <c r="F1" s="3014"/>
      <c r="G1" s="3014"/>
      <c r="H1" s="3014"/>
      <c r="I1" s="91"/>
    </row>
    <row r="2" spans="1:14" ht="12.75" customHeight="1" x14ac:dyDescent="0.2">
      <c r="B2" s="963"/>
      <c r="C2" s="886"/>
      <c r="D2" s="886"/>
      <c r="E2" s="886"/>
      <c r="F2" s="886"/>
      <c r="G2" s="886"/>
      <c r="H2" s="963"/>
    </row>
    <row r="3" spans="1:14" s="607" customFormat="1" ht="15.75" x14ac:dyDescent="0.25">
      <c r="A3" s="3064" t="s">
        <v>1574</v>
      </c>
      <c r="B3" s="3064"/>
      <c r="C3" s="3064"/>
      <c r="D3" s="3064"/>
      <c r="E3" s="3064"/>
      <c r="F3" s="3064"/>
      <c r="G3" s="3064"/>
      <c r="H3" s="3064"/>
      <c r="I3" s="1128"/>
    </row>
    <row r="4" spans="1:14" s="607" customFormat="1" ht="15.75" x14ac:dyDescent="0.25">
      <c r="B4" s="700"/>
      <c r="C4" s="700"/>
      <c r="D4" s="700"/>
      <c r="E4" s="700"/>
      <c r="F4" s="700"/>
      <c r="G4" s="700"/>
      <c r="H4" s="700"/>
    </row>
    <row r="5" spans="1:14" s="163" customFormat="1" ht="15.75" customHeight="1" x14ac:dyDescent="0.25">
      <c r="B5" s="164"/>
      <c r="C5" s="3065" t="s">
        <v>2207</v>
      </c>
      <c r="D5" s="3065"/>
      <c r="E5" s="3065"/>
      <c r="F5" s="165"/>
      <c r="G5" s="165"/>
      <c r="H5" s="165"/>
      <c r="J5" s="191"/>
      <c r="K5" s="191"/>
      <c r="L5" s="191"/>
      <c r="M5" s="191"/>
      <c r="N5" s="191"/>
    </row>
    <row r="6" spans="1:14" s="964" customFormat="1" ht="12" thickBot="1" x14ac:dyDescent="0.3">
      <c r="B6" s="965"/>
      <c r="C6" s="965"/>
      <c r="D6" s="965"/>
      <c r="E6" s="166" t="s">
        <v>106</v>
      </c>
      <c r="F6" s="166"/>
      <c r="G6" s="966"/>
    </row>
    <row r="7" spans="1:14" s="967" customFormat="1" ht="12.75" customHeight="1" x14ac:dyDescent="0.25">
      <c r="B7" s="1129"/>
      <c r="C7" s="3132" t="s">
        <v>142</v>
      </c>
      <c r="D7" s="3068" t="s">
        <v>143</v>
      </c>
      <c r="E7" s="3070" t="s">
        <v>1947</v>
      </c>
      <c r="F7" s="88"/>
      <c r="J7" s="964"/>
      <c r="K7" s="964"/>
      <c r="L7" s="964"/>
      <c r="M7" s="964"/>
      <c r="N7" s="964"/>
    </row>
    <row r="8" spans="1:14" s="964" customFormat="1" ht="12.75" customHeight="1" thickBot="1" x14ac:dyDescent="0.3">
      <c r="B8" s="1129"/>
      <c r="C8" s="3133"/>
      <c r="D8" s="3069"/>
      <c r="E8" s="3071"/>
      <c r="F8" s="88"/>
      <c r="J8" s="1129"/>
    </row>
    <row r="9" spans="1:14" s="964" customFormat="1" ht="12.75" customHeight="1" thickBot="1" x14ac:dyDescent="0.3">
      <c r="B9" s="167"/>
      <c r="C9" s="168" t="s">
        <v>309</v>
      </c>
      <c r="D9" s="169" t="s">
        <v>310</v>
      </c>
      <c r="E9" s="170">
        <f>SUM(E10:E16)</f>
        <v>745941.92999999993</v>
      </c>
      <c r="F9" s="171"/>
      <c r="G9" s="1130"/>
      <c r="H9" s="1130"/>
      <c r="J9" s="1129"/>
    </row>
    <row r="10" spans="1:14" s="969" customFormat="1" ht="12" customHeight="1" x14ac:dyDescent="0.2">
      <c r="B10" s="703"/>
      <c r="C10" s="704" t="s">
        <v>417</v>
      </c>
      <c r="D10" s="1131" t="s">
        <v>418</v>
      </c>
      <c r="E10" s="706">
        <f>F23</f>
        <v>12950</v>
      </c>
      <c r="F10" s="707"/>
      <c r="H10" s="1130"/>
      <c r="I10" s="1132"/>
      <c r="J10" s="972"/>
      <c r="K10" s="1133"/>
      <c r="L10" s="1133"/>
      <c r="M10" s="1133"/>
      <c r="N10" s="1133"/>
    </row>
    <row r="11" spans="1:14" s="969" customFormat="1" ht="12" customHeight="1" x14ac:dyDescent="0.25">
      <c r="B11" s="703"/>
      <c r="C11" s="710" t="s">
        <v>419</v>
      </c>
      <c r="D11" s="711" t="s">
        <v>420</v>
      </c>
      <c r="E11" s="971">
        <f>H37</f>
        <v>445000</v>
      </c>
      <c r="F11" s="707"/>
      <c r="H11" s="1130"/>
      <c r="I11" s="1132"/>
      <c r="J11" s="972"/>
      <c r="K11" s="1133"/>
      <c r="L11" s="1133"/>
      <c r="M11" s="1133"/>
      <c r="N11" s="1133"/>
    </row>
    <row r="12" spans="1:14" s="969" customFormat="1" ht="12" customHeight="1" x14ac:dyDescent="0.25">
      <c r="B12" s="703"/>
      <c r="C12" s="713" t="s">
        <v>147</v>
      </c>
      <c r="D12" s="714" t="s">
        <v>148</v>
      </c>
      <c r="E12" s="712">
        <f>F47</f>
        <v>3745.4300000000003</v>
      </c>
      <c r="F12" s="707"/>
      <c r="H12" s="1130"/>
      <c r="I12" s="1132"/>
      <c r="J12" s="1134"/>
      <c r="K12" s="1133"/>
      <c r="L12" s="1133"/>
      <c r="M12" s="1133"/>
      <c r="N12" s="1133"/>
    </row>
    <row r="13" spans="1:14" s="969" customFormat="1" ht="12" customHeight="1" x14ac:dyDescent="0.25">
      <c r="B13" s="703"/>
      <c r="C13" s="713" t="s">
        <v>149</v>
      </c>
      <c r="D13" s="714" t="s">
        <v>150</v>
      </c>
      <c r="E13" s="971">
        <f>F62</f>
        <v>69150</v>
      </c>
      <c r="F13" s="707"/>
      <c r="H13" s="1130"/>
      <c r="I13" s="1132"/>
      <c r="J13" s="972"/>
      <c r="K13" s="1133"/>
      <c r="L13" s="1133"/>
      <c r="M13" s="1133"/>
      <c r="N13" s="1133"/>
    </row>
    <row r="14" spans="1:14" s="969" customFormat="1" ht="12" customHeight="1" x14ac:dyDescent="0.25">
      <c r="B14" s="703"/>
      <c r="C14" s="713" t="s">
        <v>151</v>
      </c>
      <c r="D14" s="714" t="s">
        <v>1658</v>
      </c>
      <c r="E14" s="971">
        <f>F80</f>
        <v>120000</v>
      </c>
      <c r="F14" s="716"/>
      <c r="H14" s="1130"/>
      <c r="I14" s="1132"/>
      <c r="J14" s="972"/>
      <c r="K14" s="1133"/>
      <c r="L14" s="1133"/>
      <c r="M14" s="1133"/>
      <c r="N14" s="1133"/>
    </row>
    <row r="15" spans="1:14" s="969" customFormat="1" ht="12" customHeight="1" x14ac:dyDescent="0.25">
      <c r="B15" s="703"/>
      <c r="C15" s="713" t="s">
        <v>311</v>
      </c>
      <c r="D15" s="714" t="s">
        <v>1666</v>
      </c>
      <c r="E15" s="971">
        <f>F95</f>
        <v>88496.5</v>
      </c>
      <c r="F15" s="716"/>
      <c r="H15" s="1130"/>
      <c r="I15" s="1132"/>
      <c r="J15" s="972"/>
      <c r="K15" s="1133"/>
      <c r="L15" s="1133"/>
      <c r="M15" s="1133"/>
      <c r="N15" s="1133"/>
    </row>
    <row r="16" spans="1:14" s="969" customFormat="1" ht="12" customHeight="1" thickBot="1" x14ac:dyDescent="0.3">
      <c r="B16" s="703"/>
      <c r="C16" s="2241" t="s">
        <v>153</v>
      </c>
      <c r="D16" s="2242" t="s">
        <v>1660</v>
      </c>
      <c r="E16" s="2198">
        <f>F135</f>
        <v>6600</v>
      </c>
      <c r="F16" s="716"/>
      <c r="H16" s="1130"/>
      <c r="I16" s="1132"/>
      <c r="J16" s="972"/>
      <c r="K16" s="1133"/>
      <c r="L16" s="1133"/>
      <c r="M16" s="1133"/>
      <c r="N16" s="1133"/>
    </row>
    <row r="17" spans="1:14" s="607" customFormat="1" ht="12" customHeight="1" x14ac:dyDescent="0.25">
      <c r="B17" s="1135"/>
      <c r="C17" s="566"/>
      <c r="D17" s="566"/>
      <c r="E17" s="566"/>
      <c r="F17" s="566"/>
      <c r="H17" s="1136"/>
      <c r="I17" s="1137"/>
      <c r="J17" s="1138"/>
      <c r="K17" s="1060"/>
      <c r="L17" s="1060"/>
      <c r="M17" s="1060"/>
      <c r="N17" s="1060"/>
    </row>
    <row r="18" spans="1:14" ht="12" customHeight="1" x14ac:dyDescent="0.25">
      <c r="J18" s="1139"/>
    </row>
    <row r="19" spans="1:14" ht="18.75" customHeight="1" x14ac:dyDescent="0.25">
      <c r="B19" s="993" t="s">
        <v>1575</v>
      </c>
      <c r="C19" s="993"/>
      <c r="D19" s="993"/>
      <c r="E19" s="993"/>
      <c r="F19" s="993"/>
      <c r="G19" s="993"/>
      <c r="H19" s="185"/>
    </row>
    <row r="20" spans="1:14" ht="12" customHeight="1" thickBot="1" x14ac:dyDescent="0.3">
      <c r="B20" s="965"/>
      <c r="C20" s="965"/>
      <c r="D20" s="965"/>
      <c r="E20" s="166"/>
      <c r="F20" s="166"/>
      <c r="G20" s="166" t="s">
        <v>106</v>
      </c>
      <c r="H20" s="966"/>
    </row>
    <row r="21" spans="1:14" ht="12.75" customHeight="1" x14ac:dyDescent="0.25">
      <c r="A21" s="3074" t="s">
        <v>1943</v>
      </c>
      <c r="B21" s="3132" t="s">
        <v>155</v>
      </c>
      <c r="C21" s="3135" t="s">
        <v>681</v>
      </c>
      <c r="D21" s="3068" t="s">
        <v>423</v>
      </c>
      <c r="E21" s="3156" t="s">
        <v>1948</v>
      </c>
      <c r="F21" s="3113" t="s">
        <v>1945</v>
      </c>
      <c r="G21" s="3072" t="s">
        <v>158</v>
      </c>
      <c r="H21" s="908"/>
    </row>
    <row r="22" spans="1:14" ht="15.75" customHeight="1" thickBot="1" x14ac:dyDescent="0.3">
      <c r="A22" s="3075"/>
      <c r="B22" s="3133"/>
      <c r="C22" s="3136"/>
      <c r="D22" s="3069"/>
      <c r="E22" s="3157"/>
      <c r="F22" s="3114"/>
      <c r="G22" s="3073"/>
      <c r="H22" s="908"/>
    </row>
    <row r="23" spans="1:14" ht="15" customHeight="1" thickBot="1" x14ac:dyDescent="0.3">
      <c r="A23" s="170">
        <f>A24</f>
        <v>23150</v>
      </c>
      <c r="B23" s="168" t="s">
        <v>2</v>
      </c>
      <c r="C23" s="508" t="s">
        <v>159</v>
      </c>
      <c r="D23" s="348" t="s">
        <v>160</v>
      </c>
      <c r="E23" s="170">
        <f>E24</f>
        <v>12950</v>
      </c>
      <c r="F23" s="170">
        <f>F24</f>
        <v>12950</v>
      </c>
      <c r="G23" s="976" t="s">
        <v>6</v>
      </c>
      <c r="H23" s="908"/>
    </row>
    <row r="24" spans="1:14" ht="12.75" customHeight="1" x14ac:dyDescent="0.25">
      <c r="A24" s="1140">
        <f>SUM(A25:A30)</f>
        <v>23150</v>
      </c>
      <c r="B24" s="1141" t="s">
        <v>6</v>
      </c>
      <c r="C24" s="1142" t="s">
        <v>6</v>
      </c>
      <c r="D24" s="1143" t="s">
        <v>424</v>
      </c>
      <c r="E24" s="1144">
        <f>SUM(E25:E30)</f>
        <v>12950</v>
      </c>
      <c r="F24" s="1145">
        <f>SUM(F25:F30)</f>
        <v>12950</v>
      </c>
      <c r="G24" s="979"/>
      <c r="H24" s="908"/>
    </row>
    <row r="25" spans="1:14" ht="12.75" customHeight="1" x14ac:dyDescent="0.25">
      <c r="A25" s="1067">
        <v>5000</v>
      </c>
      <c r="B25" s="1146" t="s">
        <v>161</v>
      </c>
      <c r="C25" s="1149">
        <v>6500101601</v>
      </c>
      <c r="D25" s="1150" t="s">
        <v>682</v>
      </c>
      <c r="E25" s="1037">
        <v>5000</v>
      </c>
      <c r="F25" s="1038">
        <v>5000</v>
      </c>
      <c r="G25" s="1151"/>
      <c r="H25" s="908"/>
    </row>
    <row r="26" spans="1:14" ht="12.75" customHeight="1" x14ac:dyDescent="0.25">
      <c r="A26" s="1067">
        <v>650</v>
      </c>
      <c r="B26" s="1146" t="s">
        <v>161</v>
      </c>
      <c r="C26" s="1149">
        <v>6500161601</v>
      </c>
      <c r="D26" s="1150" t="s">
        <v>1613</v>
      </c>
      <c r="E26" s="1037">
        <v>650</v>
      </c>
      <c r="F26" s="1038">
        <v>650</v>
      </c>
      <c r="G26" s="1151"/>
    </row>
    <row r="27" spans="1:14" ht="12.75" customHeight="1" x14ac:dyDescent="0.25">
      <c r="A27" s="1072">
        <v>300</v>
      </c>
      <c r="B27" s="1152" t="s">
        <v>161</v>
      </c>
      <c r="C27" s="1153">
        <v>6500201601</v>
      </c>
      <c r="D27" s="1154" t="s">
        <v>683</v>
      </c>
      <c r="E27" s="1155"/>
      <c r="F27" s="1073"/>
      <c r="G27" s="1156"/>
    </row>
    <row r="28" spans="1:14" ht="22.5" x14ac:dyDescent="0.25">
      <c r="A28" s="1067">
        <v>10000</v>
      </c>
      <c r="B28" s="1146" t="s">
        <v>161</v>
      </c>
      <c r="C28" s="1149">
        <v>6500321601</v>
      </c>
      <c r="D28" s="1012" t="s">
        <v>1614</v>
      </c>
      <c r="E28" s="1037"/>
      <c r="F28" s="1038"/>
      <c r="G28" s="1151"/>
    </row>
    <row r="29" spans="1:14" x14ac:dyDescent="0.25">
      <c r="A29" s="1067">
        <v>7200</v>
      </c>
      <c r="B29" s="1146" t="s">
        <v>161</v>
      </c>
      <c r="C29" s="1149">
        <v>6500371601</v>
      </c>
      <c r="D29" s="1012" t="s">
        <v>1615</v>
      </c>
      <c r="E29" s="1037">
        <v>7000</v>
      </c>
      <c r="F29" s="1038">
        <v>7000</v>
      </c>
      <c r="G29" s="1151"/>
    </row>
    <row r="30" spans="1:14" ht="12.75" customHeight="1" thickBot="1" x14ac:dyDescent="0.3">
      <c r="A30" s="1074"/>
      <c r="B30" s="2517" t="s">
        <v>161</v>
      </c>
      <c r="C30" s="1686" t="s">
        <v>2129</v>
      </c>
      <c r="D30" s="2518" t="s">
        <v>2130</v>
      </c>
      <c r="E30" s="1157">
        <v>300</v>
      </c>
      <c r="F30" s="1078">
        <v>300</v>
      </c>
      <c r="G30" s="1687"/>
    </row>
    <row r="31" spans="1:14" ht="10.5" customHeight="1" x14ac:dyDescent="0.25">
      <c r="C31" s="1158"/>
      <c r="E31" s="975"/>
      <c r="F31" s="975"/>
      <c r="G31" s="975"/>
    </row>
    <row r="32" spans="1:14" ht="10.5" customHeight="1" x14ac:dyDescent="0.25">
      <c r="C32" s="1158"/>
      <c r="E32" s="975"/>
      <c r="F32" s="975"/>
      <c r="G32" s="975"/>
    </row>
    <row r="33" spans="1:12" ht="18.75" customHeight="1" x14ac:dyDescent="0.25">
      <c r="B33" s="3134" t="s">
        <v>1576</v>
      </c>
      <c r="C33" s="3134"/>
      <c r="D33" s="3134"/>
      <c r="E33" s="3134"/>
      <c r="F33" s="3134"/>
      <c r="G33" s="3134"/>
      <c r="H33" s="164"/>
      <c r="I33" s="164"/>
    </row>
    <row r="34" spans="1:12" ht="12.75" customHeight="1" thickBot="1" x14ac:dyDescent="0.3">
      <c r="B34" s="965"/>
      <c r="C34" s="965"/>
      <c r="D34" s="965"/>
      <c r="E34" s="965"/>
      <c r="F34" s="965"/>
      <c r="G34" s="965"/>
      <c r="H34" s="166" t="s">
        <v>106</v>
      </c>
    </row>
    <row r="35" spans="1:12" ht="12.75" customHeight="1" x14ac:dyDescent="0.25">
      <c r="A35" s="3074" t="s">
        <v>1943</v>
      </c>
      <c r="B35" s="3084" t="s">
        <v>294</v>
      </c>
      <c r="C35" s="3086" t="s">
        <v>684</v>
      </c>
      <c r="D35" s="3068" t="s">
        <v>429</v>
      </c>
      <c r="E35" s="3111" t="s">
        <v>430</v>
      </c>
      <c r="F35" s="3152" t="s">
        <v>431</v>
      </c>
      <c r="G35" s="3154" t="s">
        <v>1948</v>
      </c>
      <c r="H35" s="3070" t="s">
        <v>1945</v>
      </c>
    </row>
    <row r="36" spans="1:12" ht="16.5" customHeight="1" thickBot="1" x14ac:dyDescent="0.3">
      <c r="A36" s="3075"/>
      <c r="B36" s="3099"/>
      <c r="C36" s="3096"/>
      <c r="D36" s="3069"/>
      <c r="E36" s="3112"/>
      <c r="F36" s="3153"/>
      <c r="G36" s="3155"/>
      <c r="H36" s="3108"/>
    </row>
    <row r="37" spans="1:12" ht="15" customHeight="1" thickBot="1" x14ac:dyDescent="0.3">
      <c r="A37" s="1159">
        <f>SUM(A38:A40)</f>
        <v>340245.8</v>
      </c>
      <c r="B37" s="203" t="s">
        <v>2</v>
      </c>
      <c r="C37" s="508" t="s">
        <v>432</v>
      </c>
      <c r="D37" s="348" t="s">
        <v>160</v>
      </c>
      <c r="E37" s="997">
        <f>SUM(E38:E40)</f>
        <v>442000</v>
      </c>
      <c r="F37" s="2631">
        <f>SUM(F38:F40)</f>
        <v>3000</v>
      </c>
      <c r="G37" s="1159">
        <f>SUM(G38:G40)</f>
        <v>445000</v>
      </c>
      <c r="H37" s="1160">
        <f>SUM(H38:H40)</f>
        <v>445000</v>
      </c>
    </row>
    <row r="38" spans="1:12" ht="11.25" customHeight="1" x14ac:dyDescent="0.25">
      <c r="A38" s="1161">
        <v>38404.800000000003</v>
      </c>
      <c r="B38" s="1162" t="s">
        <v>161</v>
      </c>
      <c r="C38" s="1163" t="s">
        <v>685</v>
      </c>
      <c r="D38" s="1164" t="s">
        <v>686</v>
      </c>
      <c r="E38" s="2632">
        <v>47000</v>
      </c>
      <c r="F38" s="2633">
        <v>3000</v>
      </c>
      <c r="G38" s="1165">
        <v>50000</v>
      </c>
      <c r="H38" s="2181">
        <v>50000</v>
      </c>
      <c r="K38" s="1166"/>
    </row>
    <row r="39" spans="1:12" ht="22.5" x14ac:dyDescent="0.25">
      <c r="A39" s="1167">
        <v>135000</v>
      </c>
      <c r="B39" s="1146" t="s">
        <v>161</v>
      </c>
      <c r="C39" s="1168">
        <v>689951601</v>
      </c>
      <c r="D39" s="337" t="s">
        <v>2122</v>
      </c>
      <c r="E39" s="2182">
        <v>145000</v>
      </c>
      <c r="F39" s="2183"/>
      <c r="G39" s="1169">
        <v>145000</v>
      </c>
      <c r="H39" s="2181">
        <v>145000</v>
      </c>
    </row>
    <row r="40" spans="1:12" ht="23.25" thickBot="1" x14ac:dyDescent="0.3">
      <c r="A40" s="1170">
        <v>166841</v>
      </c>
      <c r="B40" s="1171" t="s">
        <v>161</v>
      </c>
      <c r="C40" s="1172">
        <v>689961601</v>
      </c>
      <c r="D40" s="2166" t="s">
        <v>2123</v>
      </c>
      <c r="E40" s="2184">
        <v>250000</v>
      </c>
      <c r="F40" s="2185"/>
      <c r="G40" s="1173">
        <v>250000</v>
      </c>
      <c r="H40" s="2512">
        <v>250000</v>
      </c>
    </row>
    <row r="41" spans="1:12" ht="10.5" customHeight="1" x14ac:dyDescent="0.25">
      <c r="C41" s="1158"/>
      <c r="E41" s="975"/>
      <c r="F41" s="975"/>
      <c r="G41" s="975"/>
    </row>
    <row r="42" spans="1:12" ht="10.5" customHeight="1" x14ac:dyDescent="0.25">
      <c r="C42" s="1158"/>
      <c r="E42" s="975"/>
      <c r="F42" s="975"/>
      <c r="G42" s="975"/>
    </row>
    <row r="43" spans="1:12" ht="18.75" customHeight="1" x14ac:dyDescent="0.25">
      <c r="B43" s="993" t="s">
        <v>1577</v>
      </c>
      <c r="C43" s="993"/>
      <c r="D43" s="993"/>
      <c r="E43" s="993"/>
      <c r="F43" s="993"/>
      <c r="G43" s="993"/>
      <c r="H43" s="164"/>
    </row>
    <row r="44" spans="1:12" ht="12.75" customHeight="1" thickBot="1" x14ac:dyDescent="0.3">
      <c r="B44" s="965"/>
      <c r="C44" s="965"/>
      <c r="D44" s="965"/>
      <c r="E44" s="254"/>
      <c r="F44" s="254"/>
      <c r="G44" s="166" t="s">
        <v>106</v>
      </c>
      <c r="H44" s="966"/>
    </row>
    <row r="45" spans="1:12" ht="12.75" customHeight="1" x14ac:dyDescent="0.25">
      <c r="A45" s="3074" t="s">
        <v>1943</v>
      </c>
      <c r="B45" s="3084" t="s">
        <v>294</v>
      </c>
      <c r="C45" s="3086" t="s">
        <v>687</v>
      </c>
      <c r="D45" s="3078" t="s">
        <v>191</v>
      </c>
      <c r="E45" s="3156" t="s">
        <v>1948</v>
      </c>
      <c r="F45" s="3113" t="s">
        <v>1945</v>
      </c>
      <c r="G45" s="3072" t="s">
        <v>158</v>
      </c>
      <c r="H45" s="908"/>
    </row>
    <row r="46" spans="1:12" ht="15" customHeight="1" thickBot="1" x14ac:dyDescent="0.3">
      <c r="A46" s="3075"/>
      <c r="B46" s="3099"/>
      <c r="C46" s="3096"/>
      <c r="D46" s="3079"/>
      <c r="E46" s="3157"/>
      <c r="F46" s="3114"/>
      <c r="G46" s="3073"/>
      <c r="H46" s="908"/>
    </row>
    <row r="47" spans="1:12" ht="15" customHeight="1" thickBot="1" x14ac:dyDescent="0.3">
      <c r="A47" s="170">
        <f>A48</f>
        <v>3344.5299999999997</v>
      </c>
      <c r="B47" s="348" t="s">
        <v>2</v>
      </c>
      <c r="C47" s="508" t="s">
        <v>159</v>
      </c>
      <c r="D47" s="169" t="s">
        <v>160</v>
      </c>
      <c r="E47" s="170">
        <f>E48</f>
        <v>3745.4300000000003</v>
      </c>
      <c r="F47" s="170">
        <f>F48</f>
        <v>3745.4300000000003</v>
      </c>
      <c r="G47" s="976" t="s">
        <v>6</v>
      </c>
      <c r="H47" s="908"/>
      <c r="I47" s="975"/>
    </row>
    <row r="48" spans="1:12" x14ac:dyDescent="0.2">
      <c r="A48" s="1174">
        <f>SUM(A49:A55)</f>
        <v>3344.5299999999997</v>
      </c>
      <c r="B48" s="977" t="s">
        <v>161</v>
      </c>
      <c r="C48" s="1175" t="s">
        <v>6</v>
      </c>
      <c r="D48" s="1176" t="s">
        <v>688</v>
      </c>
      <c r="E48" s="1177">
        <f>SUM(E49:E55)</f>
        <v>3745.4300000000003</v>
      </c>
      <c r="F48" s="1178">
        <f>SUM(F49:F55)</f>
        <v>3745.4300000000003</v>
      </c>
      <c r="G48" s="1179"/>
      <c r="H48" s="908"/>
      <c r="I48" s="975"/>
      <c r="J48" s="1180"/>
      <c r="K48" s="1180"/>
      <c r="L48" s="1181"/>
    </row>
    <row r="49" spans="1:12" x14ac:dyDescent="0.2">
      <c r="A49" s="1182">
        <v>1741.53</v>
      </c>
      <c r="B49" s="443" t="s">
        <v>170</v>
      </c>
      <c r="C49" s="444" t="s">
        <v>689</v>
      </c>
      <c r="D49" s="1183" t="s">
        <v>690</v>
      </c>
      <c r="E49" s="1184">
        <v>2025.43</v>
      </c>
      <c r="F49" s="1185">
        <v>2025.43</v>
      </c>
      <c r="G49" s="269"/>
      <c r="H49" s="908"/>
      <c r="J49" s="1180"/>
      <c r="K49" s="1180"/>
      <c r="L49" s="1180"/>
    </row>
    <row r="50" spans="1:12" x14ac:dyDescent="0.2">
      <c r="A50" s="1182">
        <v>50</v>
      </c>
      <c r="B50" s="443" t="s">
        <v>170</v>
      </c>
      <c r="C50" s="444" t="s">
        <v>691</v>
      </c>
      <c r="D50" s="1183" t="s">
        <v>692</v>
      </c>
      <c r="E50" s="1186">
        <v>50</v>
      </c>
      <c r="F50" s="1185">
        <v>50</v>
      </c>
      <c r="G50" s="1187"/>
      <c r="H50" s="908"/>
      <c r="J50" s="1180"/>
      <c r="K50" s="1180"/>
      <c r="L50" s="1180"/>
    </row>
    <row r="51" spans="1:12" x14ac:dyDescent="0.2">
      <c r="A51" s="1182">
        <v>500</v>
      </c>
      <c r="B51" s="443" t="s">
        <v>170</v>
      </c>
      <c r="C51" s="444" t="s">
        <v>693</v>
      </c>
      <c r="D51" s="1183" t="s">
        <v>694</v>
      </c>
      <c r="E51" s="1184">
        <v>600</v>
      </c>
      <c r="F51" s="1185">
        <v>600</v>
      </c>
      <c r="G51" s="1187"/>
      <c r="H51" s="908"/>
      <c r="J51" s="1180"/>
      <c r="K51" s="1180"/>
      <c r="L51" s="1180"/>
    </row>
    <row r="52" spans="1:12" x14ac:dyDescent="0.2">
      <c r="A52" s="1182">
        <v>800</v>
      </c>
      <c r="B52" s="443" t="s">
        <v>170</v>
      </c>
      <c r="C52" s="444" t="s">
        <v>695</v>
      </c>
      <c r="D52" s="1183" t="s">
        <v>696</v>
      </c>
      <c r="E52" s="1184">
        <v>800</v>
      </c>
      <c r="F52" s="1185">
        <v>800</v>
      </c>
      <c r="G52" s="1187"/>
      <c r="H52" s="908"/>
      <c r="J52" s="1180"/>
      <c r="K52" s="1180"/>
      <c r="L52" s="1181"/>
    </row>
    <row r="53" spans="1:12" x14ac:dyDescent="0.2">
      <c r="A53" s="1182">
        <v>50</v>
      </c>
      <c r="B53" s="457" t="s">
        <v>170</v>
      </c>
      <c r="C53" s="458" t="s">
        <v>697</v>
      </c>
      <c r="D53" s="1188" t="s">
        <v>698</v>
      </c>
      <c r="E53" s="1184">
        <v>60</v>
      </c>
      <c r="F53" s="1185">
        <v>60</v>
      </c>
      <c r="G53" s="1187"/>
      <c r="H53" s="908"/>
      <c r="J53" s="1180"/>
      <c r="K53" s="1180"/>
      <c r="L53" s="1180"/>
    </row>
    <row r="54" spans="1:12" x14ac:dyDescent="0.2">
      <c r="A54" s="1182">
        <v>103</v>
      </c>
      <c r="B54" s="457" t="s">
        <v>170</v>
      </c>
      <c r="C54" s="458" t="s">
        <v>699</v>
      </c>
      <c r="D54" s="1180" t="s">
        <v>700</v>
      </c>
      <c r="E54" s="1184">
        <v>110</v>
      </c>
      <c r="F54" s="1185">
        <v>110</v>
      </c>
      <c r="G54" s="1187"/>
      <c r="H54" s="908"/>
      <c r="J54" s="1180"/>
      <c r="K54" s="1180"/>
      <c r="L54" s="1180"/>
    </row>
    <row r="55" spans="1:12" ht="12" thickBot="1" x14ac:dyDescent="0.3">
      <c r="A55" s="2243">
        <v>100</v>
      </c>
      <c r="B55" s="1686" t="s">
        <v>170</v>
      </c>
      <c r="C55" s="2514" t="s">
        <v>2124</v>
      </c>
      <c r="D55" s="2515" t="s">
        <v>1612</v>
      </c>
      <c r="E55" s="1157">
        <v>100</v>
      </c>
      <c r="F55" s="1078">
        <v>100</v>
      </c>
      <c r="G55" s="1877"/>
    </row>
    <row r="56" spans="1:12" ht="10.5" customHeight="1" x14ac:dyDescent="0.25"/>
    <row r="57" spans="1:12" ht="10.5" customHeight="1" x14ac:dyDescent="0.25"/>
    <row r="58" spans="1:12" ht="18.75" customHeight="1" x14ac:dyDescent="0.25">
      <c r="B58" s="993" t="s">
        <v>1578</v>
      </c>
      <c r="C58" s="993"/>
      <c r="D58" s="993"/>
      <c r="E58" s="993"/>
      <c r="F58" s="993"/>
      <c r="G58" s="993"/>
      <c r="H58" s="164"/>
    </row>
    <row r="59" spans="1:12" ht="12" thickBot="1" x14ac:dyDescent="0.3">
      <c r="B59" s="965"/>
      <c r="C59" s="965"/>
      <c r="D59" s="965"/>
      <c r="E59" s="254"/>
      <c r="F59" s="254"/>
      <c r="G59" s="166" t="s">
        <v>106</v>
      </c>
      <c r="H59" s="966"/>
    </row>
    <row r="60" spans="1:12" ht="14.25" customHeight="1" x14ac:dyDescent="0.25">
      <c r="A60" s="3074" t="s">
        <v>1943</v>
      </c>
      <c r="B60" s="3084" t="s">
        <v>294</v>
      </c>
      <c r="C60" s="3086" t="s">
        <v>709</v>
      </c>
      <c r="D60" s="3078" t="s">
        <v>273</v>
      </c>
      <c r="E60" s="3156" t="s">
        <v>1948</v>
      </c>
      <c r="F60" s="3113" t="s">
        <v>1945</v>
      </c>
      <c r="G60" s="3072" t="s">
        <v>158</v>
      </c>
      <c r="H60" s="908"/>
    </row>
    <row r="61" spans="1:12" ht="12" thickBot="1" x14ac:dyDescent="0.3">
      <c r="A61" s="3075"/>
      <c r="B61" s="3099"/>
      <c r="C61" s="3096"/>
      <c r="D61" s="3079"/>
      <c r="E61" s="3157"/>
      <c r="F61" s="3114"/>
      <c r="G61" s="3073"/>
      <c r="H61" s="908"/>
    </row>
    <row r="62" spans="1:12" ht="15" customHeight="1" thickBot="1" x14ac:dyDescent="0.3">
      <c r="A62" s="170">
        <f>A63</f>
        <v>18050</v>
      </c>
      <c r="B62" s="204" t="s">
        <v>2</v>
      </c>
      <c r="C62" s="508" t="s">
        <v>159</v>
      </c>
      <c r="D62" s="169" t="s">
        <v>160</v>
      </c>
      <c r="E62" s="170">
        <f>E63</f>
        <v>69150</v>
      </c>
      <c r="F62" s="170">
        <f>F63</f>
        <v>69150</v>
      </c>
      <c r="G62" s="976" t="s">
        <v>6</v>
      </c>
      <c r="H62" s="908"/>
    </row>
    <row r="63" spans="1:12" x14ac:dyDescent="0.25">
      <c r="A63" s="1064">
        <f>SUM(A64:A73)</f>
        <v>18050</v>
      </c>
      <c r="B63" s="834" t="s">
        <v>2</v>
      </c>
      <c r="C63" s="1032" t="s">
        <v>6</v>
      </c>
      <c r="D63" s="1065" t="s">
        <v>710</v>
      </c>
      <c r="E63" s="1034">
        <f>SUM(E64:E73)</f>
        <v>69150</v>
      </c>
      <c r="F63" s="978">
        <f>SUM(F64:F73)</f>
        <v>69150</v>
      </c>
      <c r="G63" s="422"/>
      <c r="H63" s="908"/>
    </row>
    <row r="64" spans="1:12" ht="22.5" x14ac:dyDescent="0.25">
      <c r="A64" s="1067">
        <v>150</v>
      </c>
      <c r="B64" s="501" t="s">
        <v>2</v>
      </c>
      <c r="C64" s="1416" t="s">
        <v>711</v>
      </c>
      <c r="D64" s="762" t="s">
        <v>654</v>
      </c>
      <c r="E64" s="1037">
        <v>150</v>
      </c>
      <c r="F64" s="1038">
        <v>150</v>
      </c>
      <c r="G64" s="1212"/>
      <c r="H64" s="908"/>
    </row>
    <row r="65" spans="1:11" ht="22.5" x14ac:dyDescent="0.25">
      <c r="A65" s="1219">
        <v>11000</v>
      </c>
      <c r="B65" s="1559" t="s">
        <v>2</v>
      </c>
      <c r="C65" s="1196" t="s">
        <v>1609</v>
      </c>
      <c r="D65" s="1229" t="s">
        <v>1610</v>
      </c>
      <c r="E65" s="1221"/>
      <c r="F65" s="1222"/>
      <c r="G65" s="343"/>
      <c r="H65" s="908"/>
    </row>
    <row r="66" spans="1:11" x14ac:dyDescent="0.25">
      <c r="A66" s="1067">
        <v>6900</v>
      </c>
      <c r="B66" s="501" t="s">
        <v>2</v>
      </c>
      <c r="C66" s="480" t="s">
        <v>2125</v>
      </c>
      <c r="D66" s="579" t="s">
        <v>1611</v>
      </c>
      <c r="E66" s="1037"/>
      <c r="F66" s="1038"/>
      <c r="G66" s="341"/>
      <c r="H66" s="908"/>
      <c r="I66" s="1039"/>
      <c r="J66" s="1214"/>
      <c r="K66" s="1214"/>
    </row>
    <row r="67" spans="1:11" x14ac:dyDescent="0.25">
      <c r="A67" s="1067">
        <v>0</v>
      </c>
      <c r="B67" s="501" t="s">
        <v>2</v>
      </c>
      <c r="C67" s="480" t="s">
        <v>2131</v>
      </c>
      <c r="D67" s="579" t="s">
        <v>2132</v>
      </c>
      <c r="E67" s="1037">
        <v>12000</v>
      </c>
      <c r="F67" s="1038">
        <v>12000</v>
      </c>
      <c r="G67" s="341"/>
      <c r="H67" s="908"/>
      <c r="I67" s="1039"/>
      <c r="J67" s="1214"/>
      <c r="K67" s="1214"/>
    </row>
    <row r="68" spans="1:11" x14ac:dyDescent="0.25">
      <c r="A68" s="1067">
        <v>0</v>
      </c>
      <c r="B68" s="501" t="s">
        <v>2</v>
      </c>
      <c r="C68" s="480" t="s">
        <v>2208</v>
      </c>
      <c r="D68" s="579" t="s">
        <v>2133</v>
      </c>
      <c r="E68" s="1037">
        <v>10000</v>
      </c>
      <c r="F68" s="1038">
        <v>10000</v>
      </c>
      <c r="G68" s="341"/>
      <c r="H68" s="908"/>
      <c r="I68" s="1039"/>
      <c r="J68" s="1214"/>
      <c r="K68" s="1214"/>
    </row>
    <row r="69" spans="1:11" x14ac:dyDescent="0.25">
      <c r="A69" s="1067">
        <v>0</v>
      </c>
      <c r="B69" s="501" t="s">
        <v>2</v>
      </c>
      <c r="C69" s="480" t="s">
        <v>2209</v>
      </c>
      <c r="D69" s="579" t="s">
        <v>2134</v>
      </c>
      <c r="E69" s="1037">
        <v>10000</v>
      </c>
      <c r="F69" s="1038">
        <v>10000</v>
      </c>
      <c r="G69" s="341"/>
      <c r="H69" s="908"/>
      <c r="I69" s="1039"/>
      <c r="J69" s="1214"/>
      <c r="K69" s="1214"/>
    </row>
    <row r="70" spans="1:11" x14ac:dyDescent="0.25">
      <c r="A70" s="1067">
        <v>0</v>
      </c>
      <c r="B70" s="501" t="s">
        <v>2</v>
      </c>
      <c r="C70" s="480" t="s">
        <v>2210</v>
      </c>
      <c r="D70" s="579" t="s">
        <v>2135</v>
      </c>
      <c r="E70" s="1037">
        <v>11500</v>
      </c>
      <c r="F70" s="1038">
        <v>11500</v>
      </c>
      <c r="G70" s="341"/>
      <c r="H70" s="908"/>
      <c r="I70" s="1039"/>
      <c r="J70" s="1214"/>
      <c r="K70" s="1214"/>
    </row>
    <row r="71" spans="1:11" x14ac:dyDescent="0.25">
      <c r="A71" s="1067">
        <v>0</v>
      </c>
      <c r="B71" s="501" t="s">
        <v>2</v>
      </c>
      <c r="C71" s="480" t="s">
        <v>2211</v>
      </c>
      <c r="D71" s="579" t="s">
        <v>2136</v>
      </c>
      <c r="E71" s="1037">
        <v>4500</v>
      </c>
      <c r="F71" s="1038">
        <v>4500</v>
      </c>
      <c r="G71" s="424"/>
      <c r="H71" s="908"/>
      <c r="I71" s="1039"/>
      <c r="J71" s="1214"/>
      <c r="K71" s="1214"/>
    </row>
    <row r="72" spans="1:11" x14ac:dyDescent="0.25">
      <c r="A72" s="1067">
        <v>0</v>
      </c>
      <c r="B72" s="501" t="s">
        <v>2</v>
      </c>
      <c r="C72" s="480" t="s">
        <v>2212</v>
      </c>
      <c r="D72" s="579" t="s">
        <v>2137</v>
      </c>
      <c r="E72" s="1037">
        <v>16000</v>
      </c>
      <c r="F72" s="1038">
        <v>16000</v>
      </c>
      <c r="G72" s="341"/>
      <c r="H72" s="908"/>
      <c r="I72" s="1215"/>
    </row>
    <row r="73" spans="1:11" ht="12" thickBot="1" x14ac:dyDescent="0.3">
      <c r="A73" s="1074">
        <v>0</v>
      </c>
      <c r="B73" s="1075" t="s">
        <v>2</v>
      </c>
      <c r="C73" s="1076" t="s">
        <v>2213</v>
      </c>
      <c r="D73" s="2634" t="s">
        <v>2138</v>
      </c>
      <c r="E73" s="1157">
        <v>5000</v>
      </c>
      <c r="F73" s="1078">
        <v>5000</v>
      </c>
      <c r="G73" s="425"/>
      <c r="H73" s="908"/>
      <c r="I73" s="1039"/>
    </row>
    <row r="74" spans="1:11" x14ac:dyDescent="0.25">
      <c r="A74" s="975"/>
      <c r="B74" s="1057"/>
      <c r="C74" s="1058"/>
      <c r="D74" s="828"/>
      <c r="E74" s="975"/>
      <c r="F74" s="975"/>
      <c r="G74" s="823"/>
      <c r="H74" s="908"/>
    </row>
    <row r="75" spans="1:11" x14ac:dyDescent="0.25">
      <c r="B75" s="1057"/>
      <c r="C75" s="1058"/>
      <c r="D75" s="1060"/>
      <c r="E75" s="975"/>
      <c r="F75" s="975"/>
      <c r="G75" s="975"/>
      <c r="H75" s="1061"/>
    </row>
    <row r="76" spans="1:11" ht="17.25" customHeight="1" x14ac:dyDescent="0.25">
      <c r="B76" s="993" t="s">
        <v>1579</v>
      </c>
      <c r="C76" s="993"/>
      <c r="D76" s="993"/>
      <c r="E76" s="993"/>
      <c r="F76" s="993"/>
      <c r="G76" s="993"/>
      <c r="H76" s="165"/>
    </row>
    <row r="77" spans="1:11" ht="12" thickBot="1" x14ac:dyDescent="0.3">
      <c r="B77" s="965"/>
      <c r="C77" s="965"/>
      <c r="D77" s="965"/>
      <c r="E77" s="166"/>
      <c r="F77" s="166"/>
      <c r="G77" s="166" t="s">
        <v>106</v>
      </c>
      <c r="H77" s="966"/>
    </row>
    <row r="78" spans="1:11" ht="11.25" customHeight="1" x14ac:dyDescent="0.25">
      <c r="A78" s="3074" t="s">
        <v>1943</v>
      </c>
      <c r="B78" s="3158" t="s">
        <v>155</v>
      </c>
      <c r="C78" s="3135" t="s">
        <v>735</v>
      </c>
      <c r="D78" s="3068" t="s">
        <v>291</v>
      </c>
      <c r="E78" s="3156" t="s">
        <v>1948</v>
      </c>
      <c r="F78" s="3113" t="s">
        <v>1945</v>
      </c>
      <c r="G78" s="3072" t="s">
        <v>158</v>
      </c>
      <c r="H78" s="908"/>
    </row>
    <row r="79" spans="1:11" ht="15" customHeight="1" thickBot="1" x14ac:dyDescent="0.3">
      <c r="A79" s="3075"/>
      <c r="B79" s="3159"/>
      <c r="C79" s="3136"/>
      <c r="D79" s="3069"/>
      <c r="E79" s="3157"/>
      <c r="F79" s="3114"/>
      <c r="G79" s="3073"/>
      <c r="H79" s="908"/>
    </row>
    <row r="80" spans="1:11" ht="15" customHeight="1" thickBot="1" x14ac:dyDescent="0.3">
      <c r="A80" s="170">
        <f>A81</f>
        <v>138200</v>
      </c>
      <c r="B80" s="204" t="s">
        <v>2</v>
      </c>
      <c r="C80" s="348" t="s">
        <v>159</v>
      </c>
      <c r="D80" s="169" t="s">
        <v>160</v>
      </c>
      <c r="E80" s="170">
        <f>E81</f>
        <v>120000</v>
      </c>
      <c r="F80" s="205">
        <f>F81</f>
        <v>120000</v>
      </c>
      <c r="G80" s="976" t="s">
        <v>6</v>
      </c>
      <c r="H80" s="908"/>
    </row>
    <row r="81" spans="1:11" x14ac:dyDescent="0.25">
      <c r="A81" s="1064">
        <f>SUM(A82:A88)</f>
        <v>138200</v>
      </c>
      <c r="B81" s="1080" t="s">
        <v>6</v>
      </c>
      <c r="C81" s="1081" t="s">
        <v>6</v>
      </c>
      <c r="D81" s="1082" t="s">
        <v>292</v>
      </c>
      <c r="E81" s="1034">
        <f>SUM(E82:E88)</f>
        <v>120000</v>
      </c>
      <c r="F81" s="978">
        <f>SUM(F82:F88)</f>
        <v>120000</v>
      </c>
      <c r="G81" s="1218"/>
      <c r="H81" s="908"/>
      <c r="J81" s="1880"/>
      <c r="K81" s="1880"/>
    </row>
    <row r="82" spans="1:11" x14ac:dyDescent="0.25">
      <c r="A82" s="1219">
        <v>2000</v>
      </c>
      <c r="B82" s="1878" t="s">
        <v>2</v>
      </c>
      <c r="C82" s="480" t="s">
        <v>736</v>
      </c>
      <c r="D82" s="1220" t="s">
        <v>655</v>
      </c>
      <c r="E82" s="1221">
        <v>2000</v>
      </c>
      <c r="F82" s="1222">
        <v>2000</v>
      </c>
      <c r="G82" s="1223"/>
      <c r="H82" s="908"/>
    </row>
    <row r="83" spans="1:11" x14ac:dyDescent="0.25">
      <c r="A83" s="1067">
        <v>5000</v>
      </c>
      <c r="B83" s="1879" t="s">
        <v>2</v>
      </c>
      <c r="C83" s="1088" t="s">
        <v>1150</v>
      </c>
      <c r="D83" s="579" t="s">
        <v>656</v>
      </c>
      <c r="E83" s="1037">
        <v>2000</v>
      </c>
      <c r="F83" s="1038">
        <v>2000</v>
      </c>
      <c r="G83" s="341"/>
      <c r="H83" s="908"/>
      <c r="J83" s="975"/>
    </row>
    <row r="84" spans="1:11" x14ac:dyDescent="0.25">
      <c r="A84" s="1069">
        <v>101000</v>
      </c>
      <c r="B84" s="1879" t="s">
        <v>2</v>
      </c>
      <c r="C84" s="480" t="s">
        <v>737</v>
      </c>
      <c r="D84" s="1224" t="s">
        <v>1608</v>
      </c>
      <c r="E84" s="1147">
        <v>101000</v>
      </c>
      <c r="F84" s="1051">
        <v>101000</v>
      </c>
      <c r="G84" s="423"/>
      <c r="H84" s="908"/>
    </row>
    <row r="85" spans="1:11" x14ac:dyDescent="0.25">
      <c r="A85" s="1069">
        <v>20200</v>
      </c>
      <c r="B85" s="1879" t="s">
        <v>2</v>
      </c>
      <c r="C85" s="483" t="s">
        <v>2127</v>
      </c>
      <c r="D85" s="2516" t="s">
        <v>2126</v>
      </c>
      <c r="E85" s="1147"/>
      <c r="F85" s="1051"/>
      <c r="G85" s="423"/>
      <c r="H85" s="908"/>
    </row>
    <row r="86" spans="1:11" x14ac:dyDescent="0.25">
      <c r="A86" s="1067">
        <v>5000</v>
      </c>
      <c r="B86" s="2180" t="s">
        <v>2</v>
      </c>
      <c r="C86" s="1088" t="s">
        <v>1149</v>
      </c>
      <c r="D86" s="1225" t="s">
        <v>738</v>
      </c>
      <c r="E86" s="1037">
        <v>5000</v>
      </c>
      <c r="F86" s="1038">
        <v>5000</v>
      </c>
      <c r="G86" s="341"/>
      <c r="H86" s="908"/>
    </row>
    <row r="87" spans="1:11" ht="12" customHeight="1" x14ac:dyDescent="0.25">
      <c r="A87" s="1067">
        <v>5000</v>
      </c>
      <c r="B87" s="2180" t="s">
        <v>2</v>
      </c>
      <c r="C87" s="1088" t="s">
        <v>2128</v>
      </c>
      <c r="D87" s="1225" t="s">
        <v>2214</v>
      </c>
      <c r="E87" s="1037"/>
      <c r="F87" s="1038"/>
      <c r="G87" s="341"/>
      <c r="H87" s="908"/>
    </row>
    <row r="88" spans="1:11" ht="12" thickBot="1" x14ac:dyDescent="0.3">
      <c r="A88" s="1074"/>
      <c r="B88" s="2519"/>
      <c r="C88" s="2520" t="s">
        <v>2139</v>
      </c>
      <c r="D88" s="2521" t="s">
        <v>2140</v>
      </c>
      <c r="E88" s="1157">
        <v>10000</v>
      </c>
      <c r="F88" s="1078">
        <v>10000</v>
      </c>
      <c r="G88" s="425"/>
      <c r="H88" s="908"/>
    </row>
    <row r="89" spans="1:11" ht="12.75" customHeight="1" x14ac:dyDescent="0.25">
      <c r="A89" s="975"/>
      <c r="B89" s="1057"/>
      <c r="C89" s="1058"/>
      <c r="D89" s="1226"/>
      <c r="E89" s="975"/>
      <c r="F89" s="975"/>
      <c r="G89" s="823"/>
      <c r="H89" s="908"/>
    </row>
    <row r="90" spans="1:11" ht="12.75" customHeight="1" x14ac:dyDescent="0.25"/>
    <row r="91" spans="1:11" ht="18.75" customHeight="1" x14ac:dyDescent="0.25">
      <c r="B91" s="993" t="s">
        <v>1580</v>
      </c>
      <c r="C91" s="993"/>
      <c r="D91" s="993"/>
      <c r="E91" s="993"/>
      <c r="F91" s="993"/>
      <c r="G91" s="993"/>
      <c r="H91" s="606"/>
    </row>
    <row r="92" spans="1:11" ht="12.75" customHeight="1" thickBot="1" x14ac:dyDescent="0.3">
      <c r="B92" s="965"/>
      <c r="C92" s="1091"/>
      <c r="D92" s="965"/>
      <c r="E92" s="254"/>
      <c r="F92" s="254"/>
      <c r="G92" s="166" t="s">
        <v>106</v>
      </c>
      <c r="H92" s="544"/>
    </row>
    <row r="93" spans="1:11" ht="12.75" customHeight="1" x14ac:dyDescent="0.25">
      <c r="A93" s="3074" t="s">
        <v>1943</v>
      </c>
      <c r="B93" s="3132" t="s">
        <v>155</v>
      </c>
      <c r="C93" s="3140" t="s">
        <v>739</v>
      </c>
      <c r="D93" s="3078" t="s">
        <v>354</v>
      </c>
      <c r="E93" s="3156" t="s">
        <v>1948</v>
      </c>
      <c r="F93" s="3113" t="s">
        <v>1945</v>
      </c>
      <c r="G93" s="3072" t="s">
        <v>158</v>
      </c>
      <c r="H93" s="908"/>
    </row>
    <row r="94" spans="1:11" ht="15" customHeight="1" thickBot="1" x14ac:dyDescent="0.3">
      <c r="A94" s="3075"/>
      <c r="B94" s="3133"/>
      <c r="C94" s="3141"/>
      <c r="D94" s="3079"/>
      <c r="E94" s="3157"/>
      <c r="F94" s="3114"/>
      <c r="G94" s="3073"/>
      <c r="H94" s="908"/>
    </row>
    <row r="95" spans="1:11" ht="15" customHeight="1" thickBot="1" x14ac:dyDescent="0.3">
      <c r="A95" s="205">
        <f>SUM(A96:A128)</f>
        <v>190880</v>
      </c>
      <c r="B95" s="168" t="s">
        <v>2</v>
      </c>
      <c r="C95" s="508" t="s">
        <v>159</v>
      </c>
      <c r="D95" s="169" t="s">
        <v>160</v>
      </c>
      <c r="E95" s="170">
        <f t="shared" ref="E95:F95" si="0">SUM(E96:E128)</f>
        <v>88496.5</v>
      </c>
      <c r="F95" s="170">
        <f t="shared" si="0"/>
        <v>88496.5</v>
      </c>
      <c r="G95" s="976" t="s">
        <v>6</v>
      </c>
      <c r="H95" s="908"/>
      <c r="I95" s="975"/>
    </row>
    <row r="96" spans="1:11" x14ac:dyDescent="0.25">
      <c r="A96" s="1691">
        <v>55000</v>
      </c>
      <c r="B96" s="1884"/>
      <c r="C96" s="480" t="s">
        <v>740</v>
      </c>
      <c r="D96" s="426" t="s">
        <v>741</v>
      </c>
      <c r="E96" s="1892">
        <v>13963</v>
      </c>
      <c r="F96" s="1231">
        <v>13963</v>
      </c>
      <c r="G96" s="1705"/>
      <c r="H96" s="908"/>
    </row>
    <row r="97" spans="1:8" x14ac:dyDescent="0.25">
      <c r="A97" s="1706"/>
      <c r="B97" s="1883" t="s">
        <v>2</v>
      </c>
      <c r="C97" s="480" t="s">
        <v>740</v>
      </c>
      <c r="D97" s="426" t="s">
        <v>1158</v>
      </c>
      <c r="E97" s="1893"/>
      <c r="F97" s="1882"/>
      <c r="G97" s="1703"/>
      <c r="H97" s="908"/>
    </row>
    <row r="98" spans="1:8" x14ac:dyDescent="0.25">
      <c r="A98" s="1690">
        <v>5000</v>
      </c>
      <c r="B98" s="1883" t="s">
        <v>2</v>
      </c>
      <c r="C98" s="480" t="s">
        <v>742</v>
      </c>
      <c r="D98" s="426" t="s">
        <v>743</v>
      </c>
      <c r="E98" s="1890">
        <v>1275</v>
      </c>
      <c r="F98" s="1228">
        <v>1275</v>
      </c>
      <c r="G98" s="1703"/>
      <c r="H98" s="908"/>
    </row>
    <row r="99" spans="1:8" x14ac:dyDescent="0.25">
      <c r="A99" s="1706"/>
      <c r="B99" s="1883"/>
      <c r="C99" s="480"/>
      <c r="D99" s="426" t="s">
        <v>1154</v>
      </c>
      <c r="E99" s="1894"/>
      <c r="F99" s="1882"/>
      <c r="G99" s="1703"/>
      <c r="H99" s="908"/>
    </row>
    <row r="100" spans="1:8" ht="22.5" x14ac:dyDescent="0.25">
      <c r="A100" s="1691">
        <v>8600</v>
      </c>
      <c r="B100" s="1884" t="s">
        <v>2</v>
      </c>
      <c r="C100" s="1929" t="s">
        <v>1159</v>
      </c>
      <c r="D100" s="1887" t="s">
        <v>1160</v>
      </c>
      <c r="E100" s="1930">
        <v>6200</v>
      </c>
      <c r="F100" s="1231">
        <v>6200</v>
      </c>
      <c r="G100" s="1705"/>
      <c r="H100" s="908"/>
    </row>
    <row r="101" spans="1:8" ht="22.5" x14ac:dyDescent="0.25">
      <c r="A101" s="1690"/>
      <c r="B101" s="1883" t="s">
        <v>2</v>
      </c>
      <c r="C101" s="939" t="s">
        <v>1159</v>
      </c>
      <c r="D101" s="1888" t="s">
        <v>1161</v>
      </c>
      <c r="E101" s="1893"/>
      <c r="F101" s="1228"/>
      <c r="G101" s="1703"/>
      <c r="H101" s="908"/>
    </row>
    <row r="102" spans="1:8" ht="22.5" x14ac:dyDescent="0.25">
      <c r="A102" s="1690">
        <v>2480</v>
      </c>
      <c r="B102" s="1885" t="s">
        <v>2</v>
      </c>
      <c r="C102" s="1881" t="s">
        <v>1151</v>
      </c>
      <c r="D102" s="819" t="s">
        <v>1156</v>
      </c>
      <c r="E102" s="1892">
        <v>200</v>
      </c>
      <c r="F102" s="1228">
        <v>200</v>
      </c>
      <c r="G102" s="1703"/>
      <c r="H102" s="908"/>
    </row>
    <row r="103" spans="1:8" ht="22.5" x14ac:dyDescent="0.25">
      <c r="A103" s="1690"/>
      <c r="B103" s="1885" t="s">
        <v>2</v>
      </c>
      <c r="C103" s="1881" t="s">
        <v>1151</v>
      </c>
      <c r="D103" s="819" t="s">
        <v>1155</v>
      </c>
      <c r="E103" s="1893"/>
      <c r="F103" s="1882"/>
      <c r="G103" s="1703"/>
      <c r="H103" s="908"/>
    </row>
    <row r="104" spans="1:8" ht="22.5" x14ac:dyDescent="0.25">
      <c r="A104" s="1690">
        <v>20000</v>
      </c>
      <c r="B104" s="1885" t="s">
        <v>2</v>
      </c>
      <c r="C104" s="483" t="s">
        <v>1152</v>
      </c>
      <c r="D104" s="820" t="s">
        <v>1157</v>
      </c>
      <c r="E104" s="1890">
        <v>12000</v>
      </c>
      <c r="F104" s="1228">
        <v>12000</v>
      </c>
      <c r="G104" s="1703"/>
      <c r="H104" s="908"/>
    </row>
    <row r="105" spans="1:8" ht="22.5" x14ac:dyDescent="0.25">
      <c r="A105" s="1690"/>
      <c r="B105" s="1885" t="s">
        <v>2</v>
      </c>
      <c r="C105" s="483" t="s">
        <v>1152</v>
      </c>
      <c r="D105" s="820" t="s">
        <v>1617</v>
      </c>
      <c r="E105" s="1890"/>
      <c r="F105" s="1228"/>
      <c r="G105" s="1703"/>
      <c r="H105" s="908"/>
    </row>
    <row r="106" spans="1:8" ht="22.5" x14ac:dyDescent="0.25">
      <c r="A106" s="1690">
        <v>80000</v>
      </c>
      <c r="B106" s="1885" t="s">
        <v>2</v>
      </c>
      <c r="C106" s="939" t="s">
        <v>1153</v>
      </c>
      <c r="D106" s="806" t="s">
        <v>1616</v>
      </c>
      <c r="E106" s="1890">
        <v>36000</v>
      </c>
      <c r="F106" s="1233">
        <v>36000</v>
      </c>
      <c r="G106" s="1716"/>
      <c r="H106" s="908"/>
    </row>
    <row r="107" spans="1:8" ht="22.5" x14ac:dyDescent="0.25">
      <c r="A107" s="1690"/>
      <c r="B107" s="1883" t="s">
        <v>2</v>
      </c>
      <c r="C107" s="939" t="s">
        <v>1153</v>
      </c>
      <c r="D107" s="806" t="s">
        <v>1618</v>
      </c>
      <c r="E107" s="1890"/>
      <c r="F107" s="1228"/>
      <c r="G107" s="1703"/>
      <c r="H107" s="908"/>
    </row>
    <row r="108" spans="1:8" ht="22.5" x14ac:dyDescent="0.25">
      <c r="A108" s="1691"/>
      <c r="B108" s="1884" t="s">
        <v>2</v>
      </c>
      <c r="C108" s="2522" t="s">
        <v>2141</v>
      </c>
      <c r="D108" s="2366" t="s">
        <v>2145</v>
      </c>
      <c r="E108" s="1930">
        <v>2190</v>
      </c>
      <c r="F108" s="1231">
        <v>2190</v>
      </c>
      <c r="G108" s="1705"/>
      <c r="H108" s="908"/>
    </row>
    <row r="109" spans="1:8" ht="22.5" x14ac:dyDescent="0.25">
      <c r="A109" s="1690"/>
      <c r="B109" s="1883" t="s">
        <v>2</v>
      </c>
      <c r="C109" s="2523" t="s">
        <v>2141</v>
      </c>
      <c r="D109" s="2282" t="s">
        <v>2146</v>
      </c>
      <c r="E109" s="1893"/>
      <c r="F109" s="1228"/>
      <c r="G109" s="1703"/>
      <c r="H109" s="908"/>
    </row>
    <row r="110" spans="1:8" ht="22.5" x14ac:dyDescent="0.25">
      <c r="A110" s="1690"/>
      <c r="B110" s="1885" t="s">
        <v>2</v>
      </c>
      <c r="C110" s="2523" t="s">
        <v>2142</v>
      </c>
      <c r="D110" s="2281" t="s">
        <v>2147</v>
      </c>
      <c r="E110" s="1892">
        <v>2400</v>
      </c>
      <c r="F110" s="1228">
        <v>2400</v>
      </c>
      <c r="G110" s="1703"/>
      <c r="H110" s="908"/>
    </row>
    <row r="111" spans="1:8" ht="23.25" thickBot="1" x14ac:dyDescent="0.3">
      <c r="A111" s="2580"/>
      <c r="B111" s="1886" t="s">
        <v>2</v>
      </c>
      <c r="C111" s="2581" t="s">
        <v>2142</v>
      </c>
      <c r="D111" s="2286" t="s">
        <v>2148</v>
      </c>
      <c r="E111" s="2582"/>
      <c r="F111" s="1896"/>
      <c r="G111" s="1711"/>
      <c r="H111" s="908"/>
    </row>
    <row r="112" spans="1:8" x14ac:dyDescent="0.25">
      <c r="A112" s="1234"/>
      <c r="B112" s="1058"/>
      <c r="C112" s="2328"/>
      <c r="D112" s="2288"/>
      <c r="E112" s="2579"/>
      <c r="F112" s="1459"/>
      <c r="G112" s="968"/>
      <c r="H112" s="908"/>
    </row>
    <row r="113" spans="1:8" x14ac:dyDescent="0.25">
      <c r="A113" s="1234"/>
      <c r="B113" s="1058"/>
      <c r="C113" s="2328"/>
      <c r="D113" s="2288"/>
      <c r="E113" s="2579"/>
      <c r="F113" s="1459"/>
      <c r="G113" s="968"/>
      <c r="H113" s="908"/>
    </row>
    <row r="114" spans="1:8" x14ac:dyDescent="0.25">
      <c r="A114" s="1234"/>
      <c r="B114" s="1058"/>
      <c r="C114" s="2328"/>
      <c r="D114" s="2288"/>
      <c r="E114" s="2579"/>
      <c r="F114" s="1459"/>
      <c r="G114" s="968"/>
      <c r="H114" s="908"/>
    </row>
    <row r="115" spans="1:8" x14ac:dyDescent="0.25">
      <c r="A115" s="1234"/>
      <c r="B115" s="1058"/>
      <c r="C115" s="2328"/>
      <c r="D115" s="2288"/>
      <c r="E115" s="2579"/>
      <c r="F115" s="1459"/>
      <c r="G115" s="968"/>
      <c r="H115" s="908"/>
    </row>
    <row r="116" spans="1:8" ht="18.75" customHeight="1" x14ac:dyDescent="0.25">
      <c r="B116" s="993" t="s">
        <v>1580</v>
      </c>
      <c r="C116" s="993"/>
      <c r="D116" s="993"/>
      <c r="E116" s="993"/>
      <c r="F116" s="993"/>
      <c r="G116" s="993"/>
      <c r="H116" s="606"/>
    </row>
    <row r="117" spans="1:8" ht="12" thickBot="1" x14ac:dyDescent="0.3">
      <c r="B117" s="965"/>
      <c r="C117" s="1091"/>
      <c r="D117" s="965"/>
      <c r="E117" s="254"/>
      <c r="F117" s="254"/>
      <c r="G117" s="166" t="s">
        <v>106</v>
      </c>
      <c r="H117" s="908"/>
    </row>
    <row r="118" spans="1:8" x14ac:dyDescent="0.25">
      <c r="A118" s="3074" t="s">
        <v>1943</v>
      </c>
      <c r="B118" s="3132" t="s">
        <v>155</v>
      </c>
      <c r="C118" s="3140" t="s">
        <v>739</v>
      </c>
      <c r="D118" s="3078" t="s">
        <v>354</v>
      </c>
      <c r="E118" s="3156" t="s">
        <v>1948</v>
      </c>
      <c r="F118" s="3113" t="s">
        <v>1945</v>
      </c>
      <c r="G118" s="3072" t="s">
        <v>158</v>
      </c>
      <c r="H118" s="908"/>
    </row>
    <row r="119" spans="1:8" ht="12" thickBot="1" x14ac:dyDescent="0.3">
      <c r="A119" s="3075"/>
      <c r="B119" s="3133"/>
      <c r="C119" s="3141"/>
      <c r="D119" s="3079"/>
      <c r="E119" s="3157"/>
      <c r="F119" s="3114"/>
      <c r="G119" s="3073"/>
      <c r="H119" s="908"/>
    </row>
    <row r="120" spans="1:8" ht="12" thickBot="1" x14ac:dyDescent="0.3">
      <c r="A120" s="205">
        <f>SUM(A121:A152)</f>
        <v>19800</v>
      </c>
      <c r="B120" s="168" t="s">
        <v>2</v>
      </c>
      <c r="C120" s="508" t="s">
        <v>159</v>
      </c>
      <c r="D120" s="169" t="s">
        <v>160</v>
      </c>
      <c r="E120" s="170" t="s">
        <v>236</v>
      </c>
      <c r="F120" s="170" t="s">
        <v>236</v>
      </c>
      <c r="G120" s="976" t="s">
        <v>6</v>
      </c>
      <c r="H120" s="908"/>
    </row>
    <row r="121" spans="1:8" ht="22.5" x14ac:dyDescent="0.25">
      <c r="A121" s="1691"/>
      <c r="B121" s="2578" t="s">
        <v>2</v>
      </c>
      <c r="C121" s="2522" t="s">
        <v>2143</v>
      </c>
      <c r="D121" s="2366" t="s">
        <v>2149</v>
      </c>
      <c r="E121" s="1891">
        <v>2170</v>
      </c>
      <c r="F121" s="1231">
        <v>2170</v>
      </c>
      <c r="G121" s="1705"/>
      <c r="H121" s="908"/>
    </row>
    <row r="122" spans="1:8" ht="22.5" x14ac:dyDescent="0.25">
      <c r="A122" s="1690"/>
      <c r="B122" s="1885" t="s">
        <v>2</v>
      </c>
      <c r="C122" s="2523" t="s">
        <v>2143</v>
      </c>
      <c r="D122" s="2282" t="s">
        <v>2150</v>
      </c>
      <c r="E122" s="1890"/>
      <c r="F122" s="1228"/>
      <c r="G122" s="1703"/>
      <c r="H122" s="908"/>
    </row>
    <row r="123" spans="1:8" ht="22.5" x14ac:dyDescent="0.25">
      <c r="A123" s="1690"/>
      <c r="B123" s="1885" t="s">
        <v>2</v>
      </c>
      <c r="C123" s="2523" t="s">
        <v>2144</v>
      </c>
      <c r="D123" s="2281" t="s">
        <v>2151</v>
      </c>
      <c r="E123" s="1890">
        <v>5620</v>
      </c>
      <c r="F123" s="1233">
        <v>5620</v>
      </c>
      <c r="G123" s="1716"/>
      <c r="H123" s="908"/>
    </row>
    <row r="124" spans="1:8" ht="22.5" x14ac:dyDescent="0.25">
      <c r="A124" s="1690"/>
      <c r="B124" s="1885" t="s">
        <v>2</v>
      </c>
      <c r="C124" s="2523" t="s">
        <v>2144</v>
      </c>
      <c r="D124" s="2282" t="s">
        <v>2152</v>
      </c>
      <c r="E124" s="1890"/>
      <c r="F124" s="1233"/>
      <c r="G124" s="1716"/>
      <c r="H124" s="908"/>
    </row>
    <row r="125" spans="1:8" ht="22.5" x14ac:dyDescent="0.25">
      <c r="A125" s="1691"/>
      <c r="B125" s="1885" t="s">
        <v>2</v>
      </c>
      <c r="C125" s="2523" t="s">
        <v>2153</v>
      </c>
      <c r="D125" s="2524" t="s">
        <v>2156</v>
      </c>
      <c r="E125" s="1890">
        <v>2078.5</v>
      </c>
      <c r="F125" s="1233">
        <v>2078.5</v>
      </c>
      <c r="G125" s="1716"/>
      <c r="H125" s="908"/>
    </row>
    <row r="126" spans="1:8" ht="22.5" x14ac:dyDescent="0.25">
      <c r="A126" s="1691"/>
      <c r="B126" s="1885" t="s">
        <v>2</v>
      </c>
      <c r="C126" s="2523" t="s">
        <v>2153</v>
      </c>
      <c r="D126" s="2524" t="s">
        <v>2157</v>
      </c>
      <c r="E126" s="1890"/>
      <c r="F126" s="1233"/>
      <c r="G126" s="1716"/>
      <c r="H126" s="908"/>
    </row>
    <row r="127" spans="1:8" ht="22.5" x14ac:dyDescent="0.25">
      <c r="A127" s="1691"/>
      <c r="B127" s="1885" t="s">
        <v>2</v>
      </c>
      <c r="C127" s="480" t="s">
        <v>2154</v>
      </c>
      <c r="D127" s="819" t="s">
        <v>2155</v>
      </c>
      <c r="E127" s="1892">
        <v>4400</v>
      </c>
      <c r="F127" s="1233">
        <v>4400</v>
      </c>
      <c r="G127" s="1716"/>
      <c r="H127" s="908"/>
    </row>
    <row r="128" spans="1:8" ht="23.25" thickBot="1" x14ac:dyDescent="0.3">
      <c r="A128" s="2133"/>
      <c r="B128" s="1886" t="s">
        <v>2</v>
      </c>
      <c r="C128" s="1875" t="s">
        <v>2154</v>
      </c>
      <c r="D128" s="1889" t="s">
        <v>2158</v>
      </c>
      <c r="E128" s="1895"/>
      <c r="F128" s="1896"/>
      <c r="G128" s="1711"/>
      <c r="H128" s="908"/>
    </row>
    <row r="131" spans="1:8" ht="18" customHeight="1" x14ac:dyDescent="0.25">
      <c r="B131" s="3139" t="s">
        <v>1581</v>
      </c>
      <c r="C131" s="3139"/>
      <c r="D131" s="3139"/>
      <c r="E131" s="3139"/>
      <c r="F131" s="3139"/>
      <c r="G131" s="3139"/>
      <c r="H131" s="1235"/>
    </row>
    <row r="132" spans="1:8" ht="12.75" customHeight="1" thickBot="1" x14ac:dyDescent="0.3">
      <c r="B132" s="566"/>
      <c r="C132" s="566"/>
      <c r="D132" s="566"/>
      <c r="E132" s="567"/>
      <c r="F132" s="567"/>
      <c r="G132" s="567" t="s">
        <v>106</v>
      </c>
      <c r="H132" s="565"/>
    </row>
    <row r="133" spans="1:8" ht="12.75" customHeight="1" x14ac:dyDescent="0.25">
      <c r="A133" s="3074" t="s">
        <v>1943</v>
      </c>
      <c r="B133" s="3084" t="s">
        <v>294</v>
      </c>
      <c r="C133" s="3086" t="s">
        <v>744</v>
      </c>
      <c r="D133" s="3078" t="s">
        <v>295</v>
      </c>
      <c r="E133" s="3156" t="s">
        <v>1948</v>
      </c>
      <c r="F133" s="3113" t="s">
        <v>1945</v>
      </c>
      <c r="G133" s="3072" t="s">
        <v>158</v>
      </c>
      <c r="H133" s="908"/>
    </row>
    <row r="134" spans="1:8" ht="15" customHeight="1" thickBot="1" x14ac:dyDescent="0.3">
      <c r="A134" s="3075"/>
      <c r="B134" s="3099"/>
      <c r="C134" s="3096"/>
      <c r="D134" s="3079"/>
      <c r="E134" s="3157"/>
      <c r="F134" s="3114"/>
      <c r="G134" s="3073"/>
      <c r="H134" s="908"/>
    </row>
    <row r="135" spans="1:8" ht="15" customHeight="1" thickBot="1" x14ac:dyDescent="0.3">
      <c r="A135" s="1099">
        <f>A136</f>
        <v>6600</v>
      </c>
      <c r="B135" s="366" t="s">
        <v>1</v>
      </c>
      <c r="C135" s="367" t="s">
        <v>159</v>
      </c>
      <c r="D135" s="1100" t="s">
        <v>297</v>
      </c>
      <c r="E135" s="1099">
        <f>E136</f>
        <v>6600</v>
      </c>
      <c r="F135" s="1101">
        <v>6600</v>
      </c>
      <c r="G135" s="976" t="s">
        <v>6</v>
      </c>
      <c r="H135" s="908"/>
    </row>
    <row r="136" spans="1:8" ht="12.75" customHeight="1" x14ac:dyDescent="0.25">
      <c r="A136" s="1102">
        <f>SUM(A137:A139)</f>
        <v>6600</v>
      </c>
      <c r="B136" s="750" t="s">
        <v>2</v>
      </c>
      <c r="C136" s="868" t="s">
        <v>6</v>
      </c>
      <c r="D136" s="1103" t="s">
        <v>1670</v>
      </c>
      <c r="E136" s="1104">
        <f>SUM(E137:E138)</f>
        <v>6600</v>
      </c>
      <c r="F136" s="1105">
        <f>SUM(F137:F138)</f>
        <v>6600</v>
      </c>
      <c r="G136" s="1106"/>
      <c r="H136" s="908"/>
    </row>
    <row r="137" spans="1:8" ht="12.75" customHeight="1" x14ac:dyDescent="0.25">
      <c r="A137" s="1167">
        <v>4600</v>
      </c>
      <c r="B137" s="378" t="s">
        <v>2</v>
      </c>
      <c r="C137" s="42">
        <v>60100000000</v>
      </c>
      <c r="D137" s="1048" t="s">
        <v>745</v>
      </c>
      <c r="E137" s="1169">
        <v>4600</v>
      </c>
      <c r="F137" s="1236">
        <v>4600</v>
      </c>
      <c r="G137" s="1212"/>
      <c r="H137" s="908"/>
    </row>
    <row r="138" spans="1:8" ht="17.25" customHeight="1" x14ac:dyDescent="0.25">
      <c r="A138" s="1167">
        <v>2000</v>
      </c>
      <c r="B138" s="378" t="s">
        <v>2</v>
      </c>
      <c r="C138" s="42">
        <v>60300000000</v>
      </c>
      <c r="D138" s="1048" t="s">
        <v>746</v>
      </c>
      <c r="E138" s="1169">
        <v>2000</v>
      </c>
      <c r="F138" s="1236">
        <v>2000</v>
      </c>
      <c r="G138" s="1212"/>
      <c r="H138" s="908"/>
    </row>
    <row r="139" spans="1:8" ht="12.75" customHeight="1" thickBot="1" x14ac:dyDescent="0.3">
      <c r="A139" s="1170"/>
      <c r="B139" s="1237" t="s">
        <v>2</v>
      </c>
      <c r="C139" s="69">
        <v>60400000000</v>
      </c>
      <c r="D139" s="1238" t="s">
        <v>747</v>
      </c>
      <c r="E139" s="1173"/>
      <c r="F139" s="1239"/>
      <c r="G139" s="1240"/>
      <c r="H139" s="908"/>
    </row>
    <row r="140" spans="1:8" ht="12.75" customHeight="1" x14ac:dyDescent="0.25">
      <c r="B140" s="908"/>
      <c r="H140" s="908"/>
    </row>
    <row r="141" spans="1:8" ht="12.75" customHeight="1" x14ac:dyDescent="0.25">
      <c r="B141" s="908"/>
      <c r="H141" s="908"/>
    </row>
    <row r="143" spans="1:8" x14ac:dyDescent="0.2">
      <c r="A143" s="3160"/>
      <c r="B143" s="3160"/>
      <c r="C143" s="3160"/>
      <c r="D143" s="886"/>
      <c r="E143" s="886"/>
      <c r="F143" s="886"/>
      <c r="G143" s="886"/>
      <c r="H143" s="963"/>
    </row>
    <row r="144" spans="1:8" x14ac:dyDescent="0.2">
      <c r="A144" s="1109"/>
      <c r="B144" s="1109"/>
      <c r="C144" s="1109"/>
      <c r="D144" s="886"/>
      <c r="E144" s="886"/>
      <c r="F144" s="886"/>
      <c r="G144" s="886"/>
      <c r="H144" s="963"/>
    </row>
    <row r="145" spans="1:8" x14ac:dyDescent="0.2">
      <c r="A145" s="3160"/>
      <c r="B145" s="3160"/>
      <c r="C145" s="3160"/>
      <c r="D145" s="886"/>
      <c r="E145" s="886"/>
      <c r="F145" s="886"/>
      <c r="G145" s="886"/>
      <c r="H145" s="963"/>
    </row>
    <row r="146" spans="1:8" x14ac:dyDescent="0.2">
      <c r="A146" s="1109"/>
      <c r="B146" s="1109"/>
      <c r="C146" s="1109"/>
      <c r="D146" s="886"/>
      <c r="E146" s="886"/>
      <c r="F146" s="886"/>
      <c r="G146" s="886"/>
      <c r="H146" s="963"/>
    </row>
    <row r="147" spans="1:8" x14ac:dyDescent="0.2">
      <c r="A147" s="3160"/>
      <c r="B147" s="3160"/>
      <c r="C147" s="3160"/>
      <c r="D147" s="886"/>
      <c r="E147" s="886"/>
      <c r="F147" s="886"/>
      <c r="G147" s="886"/>
      <c r="H147" s="963"/>
    </row>
    <row r="148" spans="1:8" x14ac:dyDescent="0.2">
      <c r="A148" s="1109"/>
      <c r="B148" s="1109"/>
      <c r="C148" s="1109"/>
      <c r="D148" s="886"/>
      <c r="E148" s="886"/>
      <c r="F148" s="886"/>
      <c r="G148" s="886"/>
      <c r="H148" s="963"/>
    </row>
  </sheetData>
  <mergeCells count="68">
    <mergeCell ref="F118:F119"/>
    <mergeCell ref="G118:G119"/>
    <mergeCell ref="A118:A119"/>
    <mergeCell ref="B118:B119"/>
    <mergeCell ref="C118:C119"/>
    <mergeCell ref="D118:D119"/>
    <mergeCell ref="E118:E119"/>
    <mergeCell ref="A143:C143"/>
    <mergeCell ref="A145:C145"/>
    <mergeCell ref="A147:C147"/>
    <mergeCell ref="G93:G94"/>
    <mergeCell ref="B131:G131"/>
    <mergeCell ref="A133:A134"/>
    <mergeCell ref="B133:B134"/>
    <mergeCell ref="C133:C134"/>
    <mergeCell ref="D133:D134"/>
    <mergeCell ref="E133:E134"/>
    <mergeCell ref="F133:F134"/>
    <mergeCell ref="G133:G134"/>
    <mergeCell ref="A93:A94"/>
    <mergeCell ref="B93:B94"/>
    <mergeCell ref="C93:C94"/>
    <mergeCell ref="D93:D94"/>
    <mergeCell ref="E93:E94"/>
    <mergeCell ref="F93:F94"/>
    <mergeCell ref="G60:G61"/>
    <mergeCell ref="A78:A79"/>
    <mergeCell ref="B78:B79"/>
    <mergeCell ref="C78:C79"/>
    <mergeCell ref="D78:D79"/>
    <mergeCell ref="E78:E79"/>
    <mergeCell ref="F78:F79"/>
    <mergeCell ref="G78:G79"/>
    <mergeCell ref="A60:A61"/>
    <mergeCell ref="B60:B61"/>
    <mergeCell ref="C60:C61"/>
    <mergeCell ref="D60:D61"/>
    <mergeCell ref="E60:E61"/>
    <mergeCell ref="F60:F61"/>
    <mergeCell ref="H35:H36"/>
    <mergeCell ref="A45:A46"/>
    <mergeCell ref="B45:B46"/>
    <mergeCell ref="C45:C46"/>
    <mergeCell ref="D45:D46"/>
    <mergeCell ref="E45:E46"/>
    <mergeCell ref="F45:F46"/>
    <mergeCell ref="G45:G46"/>
    <mergeCell ref="G21:G22"/>
    <mergeCell ref="B33:G33"/>
    <mergeCell ref="A35:A36"/>
    <mergeCell ref="B35:B36"/>
    <mergeCell ref="C35:C36"/>
    <mergeCell ref="D35:D36"/>
    <mergeCell ref="E35:E36"/>
    <mergeCell ref="F35:F36"/>
    <mergeCell ref="G35:G36"/>
    <mergeCell ref="A21:A22"/>
    <mergeCell ref="B21:B22"/>
    <mergeCell ref="C21:C22"/>
    <mergeCell ref="D21:D22"/>
    <mergeCell ref="E21:E22"/>
    <mergeCell ref="F21:F22"/>
    <mergeCell ref="A1:H1"/>
    <mergeCell ref="A3:H3"/>
    <mergeCell ref="C5:E5"/>
    <mergeCell ref="C7:C8"/>
    <mergeCell ref="D7:D8"/>
    <mergeCell ref="E7:E8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90" orientation="portrait" r:id="rId1"/>
  <headerFooter alignWithMargins="0"/>
  <rowBreaks count="2" manualBreakCount="2">
    <brk id="57" max="16383" man="1"/>
    <brk id="115" max="16383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 tint="0.59999389629810485"/>
  </sheetPr>
  <dimension ref="A1:H20"/>
  <sheetViews>
    <sheetView zoomScaleNormal="100" workbookViewId="0">
      <selection sqref="A1:H1"/>
    </sheetView>
  </sheetViews>
  <sheetFormatPr defaultColWidth="9.140625" defaultRowHeight="12.75" x14ac:dyDescent="0.2"/>
  <cols>
    <col min="1" max="1" width="9.5703125" style="411" customWidth="1"/>
    <col min="2" max="2" width="3.7109375" style="411" customWidth="1"/>
    <col min="3" max="5" width="5.42578125" style="411" customWidth="1"/>
    <col min="6" max="6" width="20.7109375" style="411" customWidth="1"/>
    <col min="7" max="7" width="25.7109375" style="411" customWidth="1"/>
    <col min="8" max="8" width="12.7109375" style="411" customWidth="1"/>
    <col min="9" max="16384" width="9.140625" style="411"/>
  </cols>
  <sheetData>
    <row r="1" spans="1:8" s="886" customFormat="1" ht="18" customHeight="1" x14ac:dyDescent="0.25">
      <c r="A1" s="3014" t="s">
        <v>1937</v>
      </c>
      <c r="B1" s="3014"/>
      <c r="C1" s="3014"/>
      <c r="D1" s="3014"/>
      <c r="E1" s="3014"/>
      <c r="F1" s="3014"/>
      <c r="G1" s="3014"/>
      <c r="H1" s="3014"/>
    </row>
    <row r="3" spans="1:8" ht="15.75" x14ac:dyDescent="0.25">
      <c r="A3" s="3127" t="s">
        <v>1949</v>
      </c>
      <c r="B3" s="3127"/>
      <c r="C3" s="3127"/>
      <c r="D3" s="3127"/>
      <c r="E3" s="3127"/>
      <c r="F3" s="3127"/>
      <c r="G3" s="3127"/>
      <c r="H3" s="3127"/>
    </row>
    <row r="4" spans="1:8" ht="15.75" x14ac:dyDescent="0.25">
      <c r="A4" s="887"/>
      <c r="B4" s="887"/>
      <c r="C4" s="887"/>
      <c r="D4" s="887"/>
      <c r="E4" s="887"/>
      <c r="F4" s="887"/>
      <c r="G4" s="887"/>
      <c r="H4" s="887"/>
    </row>
    <row r="5" spans="1:8" ht="15.75" x14ac:dyDescent="0.25">
      <c r="A5" s="3064" t="s">
        <v>652</v>
      </c>
      <c r="B5" s="3064"/>
      <c r="C5" s="3064"/>
      <c r="D5" s="3064"/>
      <c r="E5" s="3064"/>
      <c r="F5" s="3064"/>
      <c r="G5" s="3064"/>
      <c r="H5" s="3064"/>
    </row>
    <row r="6" spans="1:8" ht="15.75" x14ac:dyDescent="0.25">
      <c r="A6" s="162"/>
      <c r="B6" s="162"/>
      <c r="C6" s="162"/>
      <c r="D6" s="162"/>
      <c r="E6" s="162"/>
      <c r="F6" s="162"/>
      <c r="G6" s="162"/>
      <c r="H6" s="162"/>
    </row>
    <row r="7" spans="1:8" ht="15.75" x14ac:dyDescent="0.25">
      <c r="A7" s="162"/>
      <c r="B7" s="162"/>
      <c r="C7" s="162"/>
      <c r="D7" s="162"/>
      <c r="E7" s="162"/>
      <c r="F7" s="162"/>
      <c r="G7" s="162"/>
      <c r="H7" s="162"/>
    </row>
    <row r="8" spans="1:8" ht="12.75" customHeight="1" thickBot="1" x14ac:dyDescent="0.25">
      <c r="B8" s="888"/>
      <c r="C8" s="889"/>
      <c r="D8" s="889"/>
      <c r="E8" s="889"/>
      <c r="F8" s="889"/>
      <c r="G8" s="889"/>
      <c r="H8" s="890" t="s">
        <v>67</v>
      </c>
    </row>
    <row r="9" spans="1:8" s="893" customFormat="1" ht="16.5" customHeight="1" thickBot="1" x14ac:dyDescent="0.3">
      <c r="A9" s="891" t="s">
        <v>1943</v>
      </c>
      <c r="B9" s="3025" t="s">
        <v>572</v>
      </c>
      <c r="C9" s="3026"/>
      <c r="D9" s="3026"/>
      <c r="E9" s="3027"/>
      <c r="F9" s="3026" t="s">
        <v>573</v>
      </c>
      <c r="G9" s="3027"/>
      <c r="H9" s="892" t="s">
        <v>1945</v>
      </c>
    </row>
    <row r="10" spans="1:8" ht="13.5" thickBot="1" x14ac:dyDescent="0.25">
      <c r="A10" s="1241">
        <v>0</v>
      </c>
      <c r="B10" s="1242" t="s">
        <v>2</v>
      </c>
      <c r="C10" s="1243" t="s">
        <v>574</v>
      </c>
      <c r="D10" s="1244" t="s">
        <v>575</v>
      </c>
      <c r="E10" s="1245" t="s">
        <v>576</v>
      </c>
      <c r="F10" s="3162" t="s">
        <v>748</v>
      </c>
      <c r="G10" s="3162"/>
      <c r="H10" s="1241">
        <v>0</v>
      </c>
    </row>
    <row r="11" spans="1:8" ht="13.5" thickBot="1" x14ac:dyDescent="0.25">
      <c r="A11" s="1246">
        <v>0</v>
      </c>
      <c r="B11" s="1247" t="s">
        <v>161</v>
      </c>
      <c r="C11" s="1248">
        <v>1601</v>
      </c>
      <c r="D11" s="2244">
        <v>2212</v>
      </c>
      <c r="E11" s="1249">
        <v>2122</v>
      </c>
      <c r="F11" s="3163" t="s">
        <v>1555</v>
      </c>
      <c r="G11" s="3164"/>
      <c r="H11" s="1250">
        <v>0</v>
      </c>
    </row>
    <row r="14" spans="1:8" x14ac:dyDescent="0.2">
      <c r="A14" s="3160"/>
      <c r="B14" s="3160"/>
      <c r="C14" s="3160"/>
      <c r="D14" s="3161"/>
      <c r="E14" s="3161"/>
      <c r="F14" s="3161"/>
      <c r="G14" s="886"/>
    </row>
    <row r="15" spans="1:8" x14ac:dyDescent="0.2">
      <c r="A15" s="1109"/>
      <c r="B15" s="1109"/>
      <c r="C15" s="1109"/>
      <c r="D15" s="886"/>
      <c r="E15" s="886"/>
      <c r="G15" s="886"/>
    </row>
    <row r="16" spans="1:8" x14ac:dyDescent="0.2">
      <c r="A16" s="3160"/>
      <c r="B16" s="3160"/>
      <c r="C16" s="3160"/>
      <c r="D16" s="3161"/>
      <c r="E16" s="3161"/>
      <c r="F16" s="3161"/>
      <c r="G16" s="886"/>
    </row>
    <row r="17" spans="1:7" x14ac:dyDescent="0.2">
      <c r="A17" s="1109"/>
      <c r="B17" s="1109"/>
      <c r="C17" s="1109"/>
      <c r="D17" s="886"/>
      <c r="E17" s="886"/>
      <c r="G17" s="886"/>
    </row>
    <row r="18" spans="1:7" x14ac:dyDescent="0.2">
      <c r="A18" s="3160"/>
      <c r="B18" s="3160"/>
      <c r="C18" s="3160"/>
      <c r="D18" s="3161"/>
      <c r="E18" s="3161"/>
      <c r="F18" s="3161"/>
      <c r="G18" s="886"/>
    </row>
    <row r="19" spans="1:7" x14ac:dyDescent="0.2">
      <c r="A19" s="1251"/>
      <c r="B19" s="1251"/>
      <c r="C19" s="1251"/>
    </row>
    <row r="20" spans="1:7" x14ac:dyDescent="0.2">
      <c r="A20" s="1251"/>
      <c r="B20" s="1251"/>
      <c r="C20" s="1251"/>
    </row>
  </sheetData>
  <mergeCells count="13">
    <mergeCell ref="A18:C18"/>
    <mergeCell ref="D18:F18"/>
    <mergeCell ref="A1:H1"/>
    <mergeCell ref="A3:H3"/>
    <mergeCell ref="A5:H5"/>
    <mergeCell ref="B9:E9"/>
    <mergeCell ref="F9:G9"/>
    <mergeCell ref="F10:G10"/>
    <mergeCell ref="F11:G11"/>
    <mergeCell ref="A14:C14"/>
    <mergeCell ref="D14:F14"/>
    <mergeCell ref="A16:C16"/>
    <mergeCell ref="D16:F16"/>
  </mergeCells>
  <pageMargins left="0.39370078740157483" right="0.39370078740157483" top="0.39370078740157483" bottom="0.39370078740157483" header="0.11811023622047245" footer="0.31496062992125984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 tint="0.59999389629810485"/>
  </sheetPr>
  <dimension ref="A1:I179"/>
  <sheetViews>
    <sheetView topLeftCell="A20" zoomScaleNormal="100" zoomScaleSheetLayoutView="75" workbookViewId="0">
      <selection sqref="A1:H1"/>
    </sheetView>
  </sheetViews>
  <sheetFormatPr defaultColWidth="9.140625" defaultRowHeight="11.25" x14ac:dyDescent="0.2"/>
  <cols>
    <col min="1" max="1" width="8.7109375" style="886" bestFit="1" customWidth="1"/>
    <col min="2" max="2" width="3.5703125" style="963" customWidth="1"/>
    <col min="3" max="3" width="12" style="886" customWidth="1"/>
    <col min="4" max="4" width="48.140625" style="886" customWidth="1"/>
    <col min="5" max="5" width="11.140625" style="886" customWidth="1"/>
    <col min="6" max="7" width="11.28515625" style="886" customWidth="1"/>
    <col min="8" max="8" width="10.5703125" style="963" customWidth="1"/>
    <col min="9" max="16384" width="9.140625" style="886"/>
  </cols>
  <sheetData>
    <row r="1" spans="1:8" ht="18" customHeight="1" x14ac:dyDescent="0.25">
      <c r="A1" s="3014" t="s">
        <v>1937</v>
      </c>
      <c r="B1" s="3014"/>
      <c r="C1" s="3014"/>
      <c r="D1" s="3014"/>
      <c r="E1" s="3014"/>
      <c r="F1" s="3014"/>
      <c r="G1" s="3014"/>
      <c r="H1" s="3014"/>
    </row>
    <row r="2" spans="1:8" ht="12.75" customHeight="1" x14ac:dyDescent="0.2"/>
    <row r="3" spans="1:8" s="3" customFormat="1" ht="15.75" customHeight="1" x14ac:dyDescent="0.25">
      <c r="A3" s="3064" t="s">
        <v>657</v>
      </c>
      <c r="B3" s="3064"/>
      <c r="C3" s="3064"/>
      <c r="D3" s="3064"/>
      <c r="E3" s="3064"/>
      <c r="F3" s="3064"/>
      <c r="G3" s="3064"/>
      <c r="H3" s="3064"/>
    </row>
    <row r="4" spans="1:8" s="3" customFormat="1" ht="15.75" customHeight="1" x14ac:dyDescent="0.25">
      <c r="B4" s="162"/>
      <c r="C4" s="162"/>
      <c r="D4" s="162"/>
      <c r="E4" s="162"/>
      <c r="F4" s="162"/>
      <c r="G4" s="162"/>
      <c r="H4" s="162"/>
    </row>
    <row r="5" spans="1:8" s="163" customFormat="1" ht="15.75" customHeight="1" x14ac:dyDescent="0.25">
      <c r="B5" s="164"/>
      <c r="C5" s="3065" t="s">
        <v>2207</v>
      </c>
      <c r="D5" s="3065"/>
      <c r="E5" s="3065"/>
      <c r="F5" s="165"/>
      <c r="G5" s="165"/>
      <c r="H5" s="165"/>
    </row>
    <row r="6" spans="1:8" s="964" customFormat="1" ht="12" thickBot="1" x14ac:dyDescent="0.3">
      <c r="B6" s="965"/>
      <c r="C6" s="965"/>
      <c r="D6" s="965"/>
      <c r="E6" s="166" t="s">
        <v>106</v>
      </c>
      <c r="F6" s="166"/>
      <c r="G6" s="966"/>
    </row>
    <row r="7" spans="1:8" s="967" customFormat="1" ht="12.75" customHeight="1" x14ac:dyDescent="0.25">
      <c r="B7" s="1129"/>
      <c r="C7" s="3132" t="s">
        <v>142</v>
      </c>
      <c r="D7" s="3068" t="s">
        <v>143</v>
      </c>
      <c r="E7" s="3070" t="s">
        <v>1947</v>
      </c>
      <c r="F7" s="88"/>
    </row>
    <row r="8" spans="1:8" s="964" customFormat="1" ht="12.75" customHeight="1" thickBot="1" x14ac:dyDescent="0.3">
      <c r="B8" s="1129"/>
      <c r="C8" s="3133"/>
      <c r="D8" s="3069"/>
      <c r="E8" s="3071"/>
      <c r="F8" s="88"/>
    </row>
    <row r="9" spans="1:8" s="964" customFormat="1" ht="12.75" customHeight="1" thickBot="1" x14ac:dyDescent="0.3">
      <c r="B9" s="167"/>
      <c r="C9" s="168" t="s">
        <v>309</v>
      </c>
      <c r="D9" s="169" t="s">
        <v>310</v>
      </c>
      <c r="E9" s="170">
        <f>SUM(E10:E17)</f>
        <v>367502.13</v>
      </c>
      <c r="F9" s="171"/>
    </row>
    <row r="10" spans="1:8" s="964" customFormat="1" ht="12.75" customHeight="1" x14ac:dyDescent="0.2">
      <c r="B10" s="167"/>
      <c r="C10" s="1252" t="s">
        <v>417</v>
      </c>
      <c r="D10" s="1131" t="s">
        <v>418</v>
      </c>
      <c r="E10" s="706">
        <f>F24</f>
        <v>7200</v>
      </c>
      <c r="F10" s="707"/>
      <c r="H10" s="198"/>
    </row>
    <row r="11" spans="1:8" s="969" customFormat="1" ht="12.75" customHeight="1" x14ac:dyDescent="0.2">
      <c r="B11" s="172"/>
      <c r="C11" s="173" t="s">
        <v>419</v>
      </c>
      <c r="D11" s="174" t="s">
        <v>420</v>
      </c>
      <c r="E11" s="180">
        <f>H36</f>
        <v>296626.13</v>
      </c>
      <c r="F11" s="176"/>
      <c r="H11" s="198"/>
    </row>
    <row r="12" spans="1:8" s="969" customFormat="1" ht="12.75" customHeight="1" x14ac:dyDescent="0.2">
      <c r="B12" s="172"/>
      <c r="C12" s="177" t="s">
        <v>147</v>
      </c>
      <c r="D12" s="178" t="s">
        <v>148</v>
      </c>
      <c r="E12" s="179">
        <f>F45</f>
        <v>19144</v>
      </c>
      <c r="F12" s="176"/>
      <c r="H12" s="198"/>
    </row>
    <row r="13" spans="1:8" s="969" customFormat="1" ht="12.75" customHeight="1" x14ac:dyDescent="0.2">
      <c r="B13" s="172"/>
      <c r="C13" s="177" t="s">
        <v>1564</v>
      </c>
      <c r="D13" s="178" t="s">
        <v>1565</v>
      </c>
      <c r="E13" s="179">
        <f>F70</f>
        <v>5100</v>
      </c>
      <c r="F13" s="176"/>
      <c r="H13" s="198"/>
    </row>
    <row r="14" spans="1:8" s="969" customFormat="1" ht="12.75" customHeight="1" x14ac:dyDescent="0.2">
      <c r="B14" s="172"/>
      <c r="C14" s="177" t="s">
        <v>149</v>
      </c>
      <c r="D14" s="178" t="s">
        <v>150</v>
      </c>
      <c r="E14" s="180">
        <f>F97</f>
        <v>24432</v>
      </c>
      <c r="F14" s="176"/>
      <c r="H14" s="198"/>
    </row>
    <row r="15" spans="1:8" s="969" customFormat="1" ht="12.75" customHeight="1" x14ac:dyDescent="0.2">
      <c r="B15" s="172"/>
      <c r="C15" s="713" t="s">
        <v>151</v>
      </c>
      <c r="D15" s="714" t="s">
        <v>1658</v>
      </c>
      <c r="E15" s="971">
        <f>F136</f>
        <v>0</v>
      </c>
      <c r="F15" s="176"/>
      <c r="H15" s="198"/>
    </row>
    <row r="16" spans="1:8" s="969" customFormat="1" ht="12.75" customHeight="1" x14ac:dyDescent="0.2">
      <c r="B16" s="172"/>
      <c r="C16" s="713" t="s">
        <v>311</v>
      </c>
      <c r="D16" s="714" t="s">
        <v>1666</v>
      </c>
      <c r="E16" s="971">
        <f>F144</f>
        <v>0</v>
      </c>
      <c r="F16" s="716"/>
      <c r="H16" s="198"/>
    </row>
    <row r="17" spans="1:8" s="969" customFormat="1" ht="12.75" customHeight="1" thickBot="1" x14ac:dyDescent="0.25">
      <c r="B17" s="172"/>
      <c r="C17" s="1847" t="s">
        <v>153</v>
      </c>
      <c r="D17" s="1848" t="s">
        <v>1660</v>
      </c>
      <c r="E17" s="1598">
        <f>F159</f>
        <v>15000</v>
      </c>
      <c r="F17" s="182"/>
      <c r="H17" s="198"/>
    </row>
    <row r="18" spans="1:8" s="3" customFormat="1" ht="12.75" customHeight="1" x14ac:dyDescent="0.25">
      <c r="B18" s="183"/>
      <c r="C18" s="2"/>
      <c r="D18" s="2"/>
      <c r="E18" s="2"/>
      <c r="F18" s="2"/>
      <c r="H18" s="364"/>
    </row>
    <row r="19" spans="1:8" s="3" customFormat="1" ht="12.75" customHeight="1" x14ac:dyDescent="0.25">
      <c r="B19" s="183"/>
      <c r="C19" s="2"/>
      <c r="D19" s="2"/>
      <c r="E19" s="2"/>
      <c r="F19" s="2"/>
      <c r="H19" s="364"/>
    </row>
    <row r="20" spans="1:8" ht="18.75" customHeight="1" x14ac:dyDescent="0.25">
      <c r="B20" s="993" t="s">
        <v>749</v>
      </c>
      <c r="C20" s="993"/>
      <c r="D20" s="993"/>
      <c r="E20" s="993"/>
      <c r="F20" s="993"/>
      <c r="G20" s="993"/>
      <c r="H20" s="993"/>
    </row>
    <row r="21" spans="1:8" s="908" customFormat="1" ht="12" customHeight="1" thickBot="1" x14ac:dyDescent="0.3">
      <c r="B21" s="965"/>
      <c r="C21" s="965"/>
      <c r="D21" s="965"/>
      <c r="E21" s="166"/>
      <c r="F21" s="166"/>
      <c r="G21" s="166" t="s">
        <v>106</v>
      </c>
      <c r="H21" s="966"/>
    </row>
    <row r="22" spans="1:8" s="908" customFormat="1" ht="12.75" customHeight="1" x14ac:dyDescent="0.25">
      <c r="A22" s="3074" t="s">
        <v>1943</v>
      </c>
      <c r="B22" s="3132" t="s">
        <v>155</v>
      </c>
      <c r="C22" s="3166" t="s">
        <v>750</v>
      </c>
      <c r="D22" s="3068" t="s">
        <v>423</v>
      </c>
      <c r="E22" s="3154" t="s">
        <v>1948</v>
      </c>
      <c r="F22" s="3070" t="s">
        <v>1945</v>
      </c>
      <c r="G22" s="3092" t="s">
        <v>158</v>
      </c>
    </row>
    <row r="23" spans="1:8" s="908" customFormat="1" ht="16.5" customHeight="1" thickBot="1" x14ac:dyDescent="0.3">
      <c r="A23" s="3075"/>
      <c r="B23" s="3133"/>
      <c r="C23" s="3167"/>
      <c r="D23" s="3069"/>
      <c r="E23" s="3155"/>
      <c r="F23" s="3108"/>
      <c r="G23" s="3093"/>
    </row>
    <row r="24" spans="1:8" s="908" customFormat="1" ht="13.5" customHeight="1" thickBot="1" x14ac:dyDescent="0.3">
      <c r="A24" s="170">
        <f>A25</f>
        <v>3300</v>
      </c>
      <c r="B24" s="168" t="s">
        <v>2</v>
      </c>
      <c r="C24" s="348" t="s">
        <v>159</v>
      </c>
      <c r="D24" s="348" t="s">
        <v>160</v>
      </c>
      <c r="E24" s="205">
        <f>E25</f>
        <v>7200</v>
      </c>
      <c r="F24" s="170">
        <f>F25</f>
        <v>7200</v>
      </c>
      <c r="G24" s="1063" t="s">
        <v>6</v>
      </c>
    </row>
    <row r="25" spans="1:8" s="908" customFormat="1" ht="12.75" customHeight="1" x14ac:dyDescent="0.25">
      <c r="A25" s="1064">
        <f>SUM(A26:A28)</f>
        <v>3300</v>
      </c>
      <c r="B25" s="977" t="s">
        <v>6</v>
      </c>
      <c r="C25" s="1254" t="s">
        <v>6</v>
      </c>
      <c r="D25" s="1903" t="s">
        <v>424</v>
      </c>
      <c r="E25" s="1066">
        <f>SUM(E26:E29)</f>
        <v>7200</v>
      </c>
      <c r="F25" s="978">
        <f>SUM(F26:F29)</f>
        <v>7200</v>
      </c>
      <c r="G25" s="979"/>
    </row>
    <row r="26" spans="1:8" ht="12.75" customHeight="1" x14ac:dyDescent="0.2">
      <c r="A26" s="1067">
        <v>200</v>
      </c>
      <c r="B26" s="501" t="s">
        <v>161</v>
      </c>
      <c r="C26" s="1258" t="s">
        <v>1162</v>
      </c>
      <c r="D26" s="799" t="s">
        <v>1163</v>
      </c>
      <c r="E26" s="1068">
        <v>300</v>
      </c>
      <c r="F26" s="1038">
        <v>300</v>
      </c>
      <c r="G26" s="1049"/>
    </row>
    <row r="27" spans="1:8" ht="12.75" customHeight="1" x14ac:dyDescent="0.2">
      <c r="A27" s="1067">
        <v>100</v>
      </c>
      <c r="B27" s="501" t="s">
        <v>161</v>
      </c>
      <c r="C27" s="1258" t="s">
        <v>2109</v>
      </c>
      <c r="D27" s="799" t="s">
        <v>1675</v>
      </c>
      <c r="E27" s="1068"/>
      <c r="F27" s="1038"/>
      <c r="G27" s="1049"/>
    </row>
    <row r="28" spans="1:8" ht="12.75" customHeight="1" x14ac:dyDescent="0.2">
      <c r="A28" s="1067">
        <v>3000</v>
      </c>
      <c r="B28" s="501" t="s">
        <v>161</v>
      </c>
      <c r="C28" s="1258" t="s">
        <v>2110</v>
      </c>
      <c r="D28" s="799" t="s">
        <v>1676</v>
      </c>
      <c r="E28" s="1068">
        <v>3000</v>
      </c>
      <c r="F28" s="1038">
        <v>3000</v>
      </c>
      <c r="G28" s="1049"/>
    </row>
    <row r="29" spans="1:8" ht="12.75" customHeight="1" thickBot="1" x14ac:dyDescent="0.25">
      <c r="A29" s="1074"/>
      <c r="B29" s="1075" t="s">
        <v>161</v>
      </c>
      <c r="C29" s="2648" t="s">
        <v>2235</v>
      </c>
      <c r="D29" s="827" t="s">
        <v>2116</v>
      </c>
      <c r="E29" s="1077">
        <v>3900</v>
      </c>
      <c r="F29" s="1078">
        <v>3900</v>
      </c>
      <c r="G29" s="1259"/>
    </row>
    <row r="30" spans="1:8" ht="12.75" customHeight="1" x14ac:dyDescent="0.2">
      <c r="A30" s="975"/>
      <c r="B30" s="1057"/>
      <c r="C30" s="1260"/>
      <c r="D30" s="274"/>
      <c r="E30" s="975"/>
      <c r="F30" s="975"/>
      <c r="G30" s="1061"/>
    </row>
    <row r="31" spans="1:8" ht="12.75" customHeight="1" x14ac:dyDescent="0.2">
      <c r="A31" s="975"/>
      <c r="B31" s="1057"/>
      <c r="C31" s="1260"/>
      <c r="D31" s="274"/>
      <c r="E31" s="975"/>
      <c r="F31" s="975"/>
      <c r="G31" s="1061"/>
    </row>
    <row r="32" spans="1:8" ht="18.75" customHeight="1" x14ac:dyDescent="0.25">
      <c r="B32" s="3165" t="s">
        <v>751</v>
      </c>
      <c r="C32" s="3165"/>
      <c r="D32" s="3165"/>
      <c r="E32" s="3165"/>
      <c r="F32" s="3165"/>
      <c r="G32" s="3165"/>
      <c r="H32" s="994"/>
    </row>
    <row r="33" spans="1:8" ht="12.75" customHeight="1" thickBot="1" x14ac:dyDescent="0.25">
      <c r="B33" s="965"/>
      <c r="C33" s="965"/>
      <c r="D33" s="965"/>
      <c r="E33" s="965"/>
      <c r="F33" s="965"/>
      <c r="G33" s="965"/>
      <c r="H33" s="166" t="s">
        <v>106</v>
      </c>
    </row>
    <row r="34" spans="1:8" ht="12.75" customHeight="1" x14ac:dyDescent="0.2">
      <c r="A34" s="3074" t="s">
        <v>1943</v>
      </c>
      <c r="B34" s="3094" t="s">
        <v>294</v>
      </c>
      <c r="C34" s="3086" t="s">
        <v>752</v>
      </c>
      <c r="D34" s="3068" t="s">
        <v>429</v>
      </c>
      <c r="E34" s="3111" t="s">
        <v>430</v>
      </c>
      <c r="F34" s="3111" t="s">
        <v>431</v>
      </c>
      <c r="G34" s="3154" t="s">
        <v>1948</v>
      </c>
      <c r="H34" s="3070" t="s">
        <v>1945</v>
      </c>
    </row>
    <row r="35" spans="1:8" ht="15.75" customHeight="1" thickBot="1" x14ac:dyDescent="0.25">
      <c r="A35" s="3075"/>
      <c r="B35" s="3095"/>
      <c r="C35" s="3096"/>
      <c r="D35" s="3069"/>
      <c r="E35" s="3112"/>
      <c r="F35" s="3112"/>
      <c r="G35" s="3155"/>
      <c r="H35" s="3108"/>
    </row>
    <row r="36" spans="1:8" ht="13.5" customHeight="1" thickBot="1" x14ac:dyDescent="0.25">
      <c r="A36" s="995">
        <f>SUM(A37:A38)</f>
        <v>240392.11000000002</v>
      </c>
      <c r="B36" s="1261" t="s">
        <v>2</v>
      </c>
      <c r="C36" s="508" t="s">
        <v>432</v>
      </c>
      <c r="D36" s="348" t="s">
        <v>160</v>
      </c>
      <c r="E36" s="996">
        <f>SUM(E37:E38)</f>
        <v>271129.28999999998</v>
      </c>
      <c r="F36" s="997">
        <f>SUM(F37:F38)</f>
        <v>25496.84</v>
      </c>
      <c r="G36" s="995">
        <v>296626.13</v>
      </c>
      <c r="H36" s="1160">
        <v>296626.13</v>
      </c>
    </row>
    <row r="37" spans="1:8" ht="12.75" customHeight="1" x14ac:dyDescent="0.2">
      <c r="A37" s="1001">
        <v>228723.39</v>
      </c>
      <c r="B37" s="1904" t="s">
        <v>161</v>
      </c>
      <c r="C37" s="1905" t="s">
        <v>2198</v>
      </c>
      <c r="D37" s="1004" t="s">
        <v>2199</v>
      </c>
      <c r="E37" s="2649">
        <v>266029.28999999998</v>
      </c>
      <c r="F37" s="2632">
        <v>25496.84</v>
      </c>
      <c r="G37" s="1262">
        <v>291526.13</v>
      </c>
      <c r="H37" s="1263">
        <v>291526.13</v>
      </c>
    </row>
    <row r="38" spans="1:8" ht="12.75" customHeight="1" thickBot="1" x14ac:dyDescent="0.25">
      <c r="A38" s="1264">
        <v>11668.72</v>
      </c>
      <c r="B38" s="1563" t="s">
        <v>161</v>
      </c>
      <c r="C38" s="1910" t="s">
        <v>1165</v>
      </c>
      <c r="D38" s="1906" t="s">
        <v>1164</v>
      </c>
      <c r="E38" s="2650">
        <v>5100</v>
      </c>
      <c r="F38" s="2651"/>
      <c r="G38" s="1265">
        <v>5100</v>
      </c>
      <c r="H38" s="1266">
        <v>5100</v>
      </c>
    </row>
    <row r="39" spans="1:8" ht="12.75" customHeight="1" x14ac:dyDescent="0.2">
      <c r="A39" s="1908"/>
      <c r="C39" s="1909" t="s">
        <v>2236</v>
      </c>
      <c r="D39" s="1907"/>
      <c r="E39" s="1036"/>
      <c r="G39" s="1036"/>
      <c r="H39" s="1036"/>
    </row>
    <row r="40" spans="1:8" ht="12.75" customHeight="1" x14ac:dyDescent="0.2">
      <c r="A40" s="1908"/>
      <c r="C40" s="1909"/>
      <c r="D40" s="1907"/>
      <c r="G40" s="1036"/>
    </row>
    <row r="41" spans="1:8" ht="18.75" customHeight="1" x14ac:dyDescent="0.25">
      <c r="B41" s="993" t="s">
        <v>763</v>
      </c>
      <c r="C41" s="993"/>
      <c r="D41" s="993"/>
      <c r="E41" s="993"/>
      <c r="F41" s="993"/>
      <c r="G41" s="993"/>
      <c r="H41" s="1267"/>
    </row>
    <row r="42" spans="1:8" ht="12.75" customHeight="1" thickBot="1" x14ac:dyDescent="0.25">
      <c r="B42" s="185"/>
      <c r="C42" s="185"/>
      <c r="D42" s="185"/>
      <c r="E42" s="254"/>
      <c r="F42" s="254"/>
      <c r="G42" s="166" t="s">
        <v>106</v>
      </c>
      <c r="H42" s="966"/>
    </row>
    <row r="43" spans="1:8" ht="12.75" customHeight="1" x14ac:dyDescent="0.2">
      <c r="A43" s="3074" t="s">
        <v>1943</v>
      </c>
      <c r="B43" s="3084" t="s">
        <v>294</v>
      </c>
      <c r="C43" s="3086" t="s">
        <v>764</v>
      </c>
      <c r="D43" s="3078" t="s">
        <v>191</v>
      </c>
      <c r="E43" s="3154" t="s">
        <v>1948</v>
      </c>
      <c r="F43" s="3070" t="s">
        <v>1945</v>
      </c>
      <c r="G43" s="3092" t="s">
        <v>158</v>
      </c>
      <c r="H43" s="886"/>
    </row>
    <row r="44" spans="1:8" ht="17.25" customHeight="1" thickBot="1" x14ac:dyDescent="0.25">
      <c r="A44" s="3075"/>
      <c r="B44" s="3099"/>
      <c r="C44" s="3096"/>
      <c r="D44" s="3079"/>
      <c r="E44" s="3155"/>
      <c r="F44" s="3108"/>
      <c r="G44" s="3093"/>
      <c r="H44" s="886"/>
    </row>
    <row r="45" spans="1:8" s="908" customFormat="1" ht="12.75" customHeight="1" thickBot="1" x14ac:dyDescent="0.3">
      <c r="A45" s="205">
        <f>A46+A49+A53+A62</f>
        <v>17614</v>
      </c>
      <c r="B45" s="168" t="s">
        <v>2</v>
      </c>
      <c r="C45" s="508" t="s">
        <v>159</v>
      </c>
      <c r="D45" s="169" t="s">
        <v>160</v>
      </c>
      <c r="E45" s="205">
        <f>E46+E49+E53+E62</f>
        <v>19144</v>
      </c>
      <c r="F45" s="170">
        <f>F46+F49+F53+F62</f>
        <v>19144</v>
      </c>
      <c r="G45" s="976" t="s">
        <v>6</v>
      </c>
      <c r="H45" s="975"/>
    </row>
    <row r="46" spans="1:8" s="908" customFormat="1" ht="12.75" customHeight="1" x14ac:dyDescent="0.25">
      <c r="A46" s="1897">
        <f>SUM(A47:A48)</f>
        <v>490</v>
      </c>
      <c r="B46" s="1269" t="s">
        <v>161</v>
      </c>
      <c r="C46" s="1270" t="s">
        <v>6</v>
      </c>
      <c r="D46" s="1271" t="s">
        <v>765</v>
      </c>
      <c r="E46" s="1272">
        <f>SUM(E47:E48)</f>
        <v>490</v>
      </c>
      <c r="F46" s="1273">
        <f>SUM(F47:F48)</f>
        <v>490</v>
      </c>
      <c r="G46" s="1274"/>
      <c r="H46" s="975"/>
    </row>
    <row r="47" spans="1:8" s="908" customFormat="1" ht="12.75" customHeight="1" x14ac:dyDescent="0.25">
      <c r="A47" s="1898">
        <v>460</v>
      </c>
      <c r="B47" s="811" t="s">
        <v>170</v>
      </c>
      <c r="C47" s="336" t="s">
        <v>1677</v>
      </c>
      <c r="D47" s="1275" t="s">
        <v>2238</v>
      </c>
      <c r="E47" s="773">
        <v>460</v>
      </c>
      <c r="F47" s="339">
        <v>460</v>
      </c>
      <c r="G47" s="1049"/>
    </row>
    <row r="48" spans="1:8" s="908" customFormat="1" ht="12.75" customHeight="1" x14ac:dyDescent="0.25">
      <c r="A48" s="1898">
        <v>30</v>
      </c>
      <c r="B48" s="811"/>
      <c r="C48" s="1280" t="s">
        <v>1166</v>
      </c>
      <c r="D48" s="775" t="s">
        <v>659</v>
      </c>
      <c r="E48" s="773">
        <v>30</v>
      </c>
      <c r="F48" s="339">
        <v>30</v>
      </c>
      <c r="G48" s="1049"/>
    </row>
    <row r="49" spans="1:8" s="908" customFormat="1" ht="12.75" customHeight="1" x14ac:dyDescent="0.25">
      <c r="A49" s="1899">
        <f>SUM(A50:A52)</f>
        <v>440</v>
      </c>
      <c r="B49" s="807" t="s">
        <v>161</v>
      </c>
      <c r="C49" s="808" t="s">
        <v>6</v>
      </c>
      <c r="D49" s="1911" t="s">
        <v>766</v>
      </c>
      <c r="E49" s="1277">
        <f>SUM(E50:E52)</f>
        <v>1270</v>
      </c>
      <c r="F49" s="945">
        <f>SUM(F50:F52)</f>
        <v>1270</v>
      </c>
      <c r="G49" s="1278"/>
    </row>
    <row r="50" spans="1:8" s="908" customFormat="1" ht="12.75" customHeight="1" x14ac:dyDescent="0.25">
      <c r="A50" s="1898">
        <v>220</v>
      </c>
      <c r="B50" s="811" t="s">
        <v>170</v>
      </c>
      <c r="C50" s="336" t="s">
        <v>1679</v>
      </c>
      <c r="D50" s="1275" t="s">
        <v>2239</v>
      </c>
      <c r="E50" s="773">
        <v>220</v>
      </c>
      <c r="F50" s="339">
        <v>220</v>
      </c>
      <c r="G50" s="1049"/>
      <c r="H50" s="975"/>
    </row>
    <row r="51" spans="1:8" s="908" customFormat="1" ht="12.75" customHeight="1" x14ac:dyDescent="0.25">
      <c r="A51" s="1898"/>
      <c r="B51" s="811" t="s">
        <v>170</v>
      </c>
      <c r="C51" s="336" t="s">
        <v>2237</v>
      </c>
      <c r="D51" s="1275" t="s">
        <v>2240</v>
      </c>
      <c r="E51" s="773">
        <v>750</v>
      </c>
      <c r="F51" s="339">
        <v>750</v>
      </c>
      <c r="G51" s="1049"/>
      <c r="H51" s="975"/>
    </row>
    <row r="52" spans="1:8" s="908" customFormat="1" ht="12.75" customHeight="1" x14ac:dyDescent="0.25">
      <c r="A52" s="1898">
        <v>220</v>
      </c>
      <c r="B52" s="811" t="s">
        <v>170</v>
      </c>
      <c r="C52" s="336" t="s">
        <v>1680</v>
      </c>
      <c r="D52" s="1275" t="s">
        <v>660</v>
      </c>
      <c r="E52" s="773">
        <v>300</v>
      </c>
      <c r="F52" s="339">
        <v>300</v>
      </c>
      <c r="G52" s="1049"/>
    </row>
    <row r="53" spans="1:8" s="908" customFormat="1" ht="12.75" customHeight="1" x14ac:dyDescent="0.25">
      <c r="A53" s="1899">
        <f>SUM(A54:A61)</f>
        <v>16584</v>
      </c>
      <c r="B53" s="807" t="s">
        <v>161</v>
      </c>
      <c r="C53" s="808" t="s">
        <v>6</v>
      </c>
      <c r="D53" s="1276" t="s">
        <v>767</v>
      </c>
      <c r="E53" s="1277">
        <f>SUM(E54:E61)</f>
        <v>17184</v>
      </c>
      <c r="F53" s="945">
        <f>SUM(F54:F61)</f>
        <v>17184</v>
      </c>
      <c r="G53" s="1278"/>
    </row>
    <row r="54" spans="1:8" s="908" customFormat="1" ht="12.75" customHeight="1" x14ac:dyDescent="0.25">
      <c r="A54" s="1898">
        <v>4184</v>
      </c>
      <c r="B54" s="811" t="s">
        <v>170</v>
      </c>
      <c r="C54" s="336" t="s">
        <v>1681</v>
      </c>
      <c r="D54" s="1275" t="s">
        <v>2241</v>
      </c>
      <c r="E54" s="773">
        <v>4184</v>
      </c>
      <c r="F54" s="339">
        <v>4184</v>
      </c>
      <c r="G54" s="318"/>
    </row>
    <row r="55" spans="1:8" s="908" customFormat="1" ht="12.75" customHeight="1" x14ac:dyDescent="0.25">
      <c r="A55" s="1898">
        <v>500</v>
      </c>
      <c r="B55" s="811" t="s">
        <v>170</v>
      </c>
      <c r="C55" s="336" t="s">
        <v>1682</v>
      </c>
      <c r="D55" s="1275" t="s">
        <v>2242</v>
      </c>
      <c r="E55" s="773">
        <v>500</v>
      </c>
      <c r="F55" s="339">
        <v>500</v>
      </c>
      <c r="G55" s="318"/>
    </row>
    <row r="56" spans="1:8" s="908" customFormat="1" ht="12.75" customHeight="1" x14ac:dyDescent="0.25">
      <c r="A56" s="1900">
        <v>10000</v>
      </c>
      <c r="B56" s="1279" t="s">
        <v>170</v>
      </c>
      <c r="C56" s="1280" t="s">
        <v>1683</v>
      </c>
      <c r="D56" s="1281" t="s">
        <v>658</v>
      </c>
      <c r="E56" s="1282">
        <v>10000</v>
      </c>
      <c r="F56" s="947">
        <v>10000</v>
      </c>
      <c r="G56" s="342"/>
    </row>
    <row r="57" spans="1:8" s="908" customFormat="1" ht="12.75" customHeight="1" x14ac:dyDescent="0.25">
      <c r="A57" s="1900">
        <v>500</v>
      </c>
      <c r="B57" s="1279" t="s">
        <v>170</v>
      </c>
      <c r="C57" s="1280" t="s">
        <v>1684</v>
      </c>
      <c r="D57" s="1281" t="s">
        <v>661</v>
      </c>
      <c r="E57" s="1282">
        <v>500</v>
      </c>
      <c r="F57" s="947">
        <v>500</v>
      </c>
      <c r="G57" s="342"/>
    </row>
    <row r="58" spans="1:8" s="908" customFormat="1" ht="12.75" customHeight="1" x14ac:dyDescent="0.25">
      <c r="A58" s="1900">
        <v>400</v>
      </c>
      <c r="B58" s="1279" t="s">
        <v>170</v>
      </c>
      <c r="C58" s="1280" t="s">
        <v>1685</v>
      </c>
      <c r="D58" s="1281" t="s">
        <v>662</v>
      </c>
      <c r="E58" s="1282">
        <v>400</v>
      </c>
      <c r="F58" s="947">
        <v>400</v>
      </c>
      <c r="G58" s="342"/>
    </row>
    <row r="59" spans="1:8" s="908" customFormat="1" ht="12.75" customHeight="1" x14ac:dyDescent="0.25">
      <c r="A59" s="1900"/>
      <c r="B59" s="1279" t="s">
        <v>170</v>
      </c>
      <c r="C59" s="1280" t="s">
        <v>1686</v>
      </c>
      <c r="D59" s="1415" t="s">
        <v>2118</v>
      </c>
      <c r="E59" s="1282">
        <v>100</v>
      </c>
      <c r="F59" s="947">
        <v>100</v>
      </c>
      <c r="G59" s="342"/>
    </row>
    <row r="60" spans="1:8" s="908" customFormat="1" ht="12.75" customHeight="1" x14ac:dyDescent="0.25">
      <c r="A60" s="1900"/>
      <c r="B60" s="1279" t="s">
        <v>170</v>
      </c>
      <c r="C60" s="1280" t="s">
        <v>2243</v>
      </c>
      <c r="D60" s="1415" t="s">
        <v>2119</v>
      </c>
      <c r="E60" s="1282">
        <v>500</v>
      </c>
      <c r="F60" s="947">
        <v>500</v>
      </c>
      <c r="G60" s="342"/>
    </row>
    <row r="61" spans="1:8" s="908" customFormat="1" ht="22.5" x14ac:dyDescent="0.25">
      <c r="A61" s="1900">
        <v>1000</v>
      </c>
      <c r="B61" s="1279" t="s">
        <v>170</v>
      </c>
      <c r="C61" s="1280" t="s">
        <v>1678</v>
      </c>
      <c r="D61" s="2254" t="s">
        <v>2117</v>
      </c>
      <c r="E61" s="1282">
        <v>1000</v>
      </c>
      <c r="F61" s="947">
        <v>1000</v>
      </c>
      <c r="G61" s="342"/>
    </row>
    <row r="62" spans="1:8" s="908" customFormat="1" ht="12.75" customHeight="1" x14ac:dyDescent="0.25">
      <c r="A62" s="1901">
        <f>SUM(A63:A64)</f>
        <v>100</v>
      </c>
      <c r="B62" s="1284" t="s">
        <v>161</v>
      </c>
      <c r="C62" s="1285" t="s">
        <v>6</v>
      </c>
      <c r="D62" s="1286" t="s">
        <v>511</v>
      </c>
      <c r="E62" s="1287">
        <f>SUM(E63:E64)</f>
        <v>200</v>
      </c>
      <c r="F62" s="1288">
        <f>SUM(F63:F64)</f>
        <v>200</v>
      </c>
      <c r="G62" s="1256"/>
    </row>
    <row r="63" spans="1:8" s="908" customFormat="1" ht="12.75" customHeight="1" x14ac:dyDescent="0.25">
      <c r="A63" s="1167"/>
      <c r="B63" s="501" t="s">
        <v>170</v>
      </c>
      <c r="C63" s="480" t="s">
        <v>2244</v>
      </c>
      <c r="D63" s="1290" t="s">
        <v>2245</v>
      </c>
      <c r="E63" s="1169">
        <v>100</v>
      </c>
      <c r="F63" s="1236">
        <v>100</v>
      </c>
      <c r="G63" s="1049"/>
    </row>
    <row r="64" spans="1:8" s="908" customFormat="1" ht="34.5" thickBot="1" x14ac:dyDescent="0.3">
      <c r="A64" s="1902">
        <v>100</v>
      </c>
      <c r="B64" s="1292" t="s">
        <v>170</v>
      </c>
      <c r="C64" s="1076" t="s">
        <v>1687</v>
      </c>
      <c r="D64" s="1924" t="s">
        <v>768</v>
      </c>
      <c r="E64" s="1293">
        <v>100</v>
      </c>
      <c r="F64" s="2512">
        <v>100</v>
      </c>
      <c r="G64" s="1294"/>
      <c r="H64" s="973"/>
    </row>
    <row r="65" spans="1:7" ht="10.5" customHeight="1" x14ac:dyDescent="0.2">
      <c r="E65" s="1036"/>
      <c r="F65" s="1036"/>
      <c r="G65" s="1036"/>
    </row>
    <row r="66" spans="1:7" ht="18.600000000000001" customHeight="1" x14ac:dyDescent="0.25">
      <c r="B66" s="993" t="s">
        <v>1570</v>
      </c>
      <c r="C66" s="993"/>
      <c r="D66" s="993"/>
      <c r="E66" s="993"/>
      <c r="F66" s="993"/>
      <c r="G66" s="993"/>
    </row>
    <row r="67" spans="1:7" ht="12.6" customHeight="1" thickBot="1" x14ac:dyDescent="0.25">
      <c r="B67" s="965"/>
      <c r="C67" s="965"/>
      <c r="D67" s="965"/>
      <c r="E67" s="254"/>
      <c r="F67" s="254"/>
      <c r="G67" s="166" t="s">
        <v>106</v>
      </c>
    </row>
    <row r="68" spans="1:7" ht="12.6" customHeight="1" x14ac:dyDescent="0.2">
      <c r="A68" s="3074" t="s">
        <v>1943</v>
      </c>
      <c r="B68" s="3084" t="s">
        <v>294</v>
      </c>
      <c r="C68" s="3086" t="s">
        <v>1569</v>
      </c>
      <c r="D68" s="3068" t="s">
        <v>1562</v>
      </c>
      <c r="E68" s="3154" t="s">
        <v>1948</v>
      </c>
      <c r="F68" s="3070" t="s">
        <v>1945</v>
      </c>
      <c r="G68" s="3092" t="s">
        <v>158</v>
      </c>
    </row>
    <row r="69" spans="1:7" ht="12.6" customHeight="1" thickBot="1" x14ac:dyDescent="0.25">
      <c r="A69" s="3075"/>
      <c r="B69" s="3099"/>
      <c r="C69" s="3096"/>
      <c r="D69" s="3069"/>
      <c r="E69" s="3155"/>
      <c r="F69" s="3108"/>
      <c r="G69" s="3093"/>
    </row>
    <row r="70" spans="1:7" ht="12.6" customHeight="1" thickBot="1" x14ac:dyDescent="0.25">
      <c r="A70" s="170">
        <f>A71</f>
        <v>4600</v>
      </c>
      <c r="B70" s="348" t="s">
        <v>2</v>
      </c>
      <c r="C70" s="508" t="s">
        <v>159</v>
      </c>
      <c r="D70" s="348" t="s">
        <v>160</v>
      </c>
      <c r="E70" s="170">
        <f>E71</f>
        <v>5100</v>
      </c>
      <c r="F70" s="170">
        <f>F71</f>
        <v>5100</v>
      </c>
      <c r="G70" s="976" t="s">
        <v>6</v>
      </c>
    </row>
    <row r="71" spans="1:7" ht="12.6" customHeight="1" x14ac:dyDescent="0.2">
      <c r="A71" s="1914">
        <f>SUM(A72:A91)</f>
        <v>4600</v>
      </c>
      <c r="B71" s="1297" t="s">
        <v>6</v>
      </c>
      <c r="C71" s="1298" t="s">
        <v>6</v>
      </c>
      <c r="D71" s="1299" t="s">
        <v>778</v>
      </c>
      <c r="E71" s="1300">
        <f>SUM(E72:E91)</f>
        <v>5100</v>
      </c>
      <c r="F71" s="1925">
        <f>SUM(F72:F91)</f>
        <v>5100</v>
      </c>
      <c r="G71" s="342"/>
    </row>
    <row r="72" spans="1:7" ht="12.6" customHeight="1" x14ac:dyDescent="0.2">
      <c r="A72" s="334">
        <v>100</v>
      </c>
      <c r="B72" s="1301" t="s">
        <v>2</v>
      </c>
      <c r="C72" s="955" t="s">
        <v>790</v>
      </c>
      <c r="D72" s="1012" t="s">
        <v>2252</v>
      </c>
      <c r="E72" s="338">
        <v>100</v>
      </c>
      <c r="F72" s="339">
        <v>100</v>
      </c>
      <c r="G72" s="1302"/>
    </row>
    <row r="73" spans="1:7" x14ac:dyDescent="0.2">
      <c r="A73" s="334">
        <v>1400</v>
      </c>
      <c r="B73" s="1301" t="s">
        <v>2</v>
      </c>
      <c r="C73" s="955" t="s">
        <v>792</v>
      </c>
      <c r="D73" s="1012" t="s">
        <v>1920</v>
      </c>
      <c r="E73" s="338">
        <v>1400</v>
      </c>
      <c r="F73" s="339">
        <v>1400</v>
      </c>
      <c r="G73" s="1302"/>
    </row>
    <row r="74" spans="1:7" x14ac:dyDescent="0.2">
      <c r="A74" s="334">
        <v>100</v>
      </c>
      <c r="B74" s="1301" t="s">
        <v>2</v>
      </c>
      <c r="C74" s="955" t="s">
        <v>793</v>
      </c>
      <c r="D74" s="1012" t="s">
        <v>2246</v>
      </c>
      <c r="E74" s="338">
        <v>100</v>
      </c>
      <c r="F74" s="339">
        <v>100</v>
      </c>
      <c r="G74" s="1302"/>
    </row>
    <row r="75" spans="1:7" ht="12.6" customHeight="1" x14ac:dyDescent="0.2">
      <c r="A75" s="1915">
        <v>100</v>
      </c>
      <c r="B75" s="1301" t="s">
        <v>2</v>
      </c>
      <c r="C75" s="1396" t="s">
        <v>795</v>
      </c>
      <c r="D75" s="1308" t="s">
        <v>796</v>
      </c>
      <c r="E75" s="1309">
        <v>100</v>
      </c>
      <c r="F75" s="947">
        <v>100</v>
      </c>
      <c r="G75" s="1307"/>
    </row>
    <row r="76" spans="1:7" ht="12.6" customHeight="1" x14ac:dyDescent="0.2">
      <c r="A76" s="1067">
        <v>100</v>
      </c>
      <c r="B76" s="1317" t="s">
        <v>2</v>
      </c>
      <c r="C76" s="1088" t="s">
        <v>1689</v>
      </c>
      <c r="D76" s="2255" t="s">
        <v>665</v>
      </c>
      <c r="E76" s="338">
        <v>100</v>
      </c>
      <c r="F76" s="339">
        <v>100</v>
      </c>
      <c r="G76" s="1921"/>
    </row>
    <row r="77" spans="1:7" ht="12.6" customHeight="1" x14ac:dyDescent="0.2">
      <c r="A77" s="1067">
        <v>70</v>
      </c>
      <c r="B77" s="1317" t="s">
        <v>2</v>
      </c>
      <c r="C77" s="1088" t="s">
        <v>1690</v>
      </c>
      <c r="D77" s="2255" t="s">
        <v>1691</v>
      </c>
      <c r="E77" s="338">
        <v>70</v>
      </c>
      <c r="F77" s="339">
        <v>70</v>
      </c>
      <c r="G77" s="1921"/>
    </row>
    <row r="78" spans="1:7" ht="12.6" customHeight="1" x14ac:dyDescent="0.2">
      <c r="A78" s="1067">
        <v>80</v>
      </c>
      <c r="B78" s="1317" t="s">
        <v>2</v>
      </c>
      <c r="C78" s="1088" t="s">
        <v>1692</v>
      </c>
      <c r="D78" s="2255" t="s">
        <v>1693</v>
      </c>
      <c r="E78" s="338">
        <v>80</v>
      </c>
      <c r="F78" s="339">
        <v>80</v>
      </c>
      <c r="G78" s="1921"/>
    </row>
    <row r="79" spans="1:7" ht="12.6" customHeight="1" x14ac:dyDescent="0.2">
      <c r="A79" s="1067">
        <v>50</v>
      </c>
      <c r="B79" s="1317" t="s">
        <v>2</v>
      </c>
      <c r="C79" s="1088" t="s">
        <v>1695</v>
      </c>
      <c r="D79" s="2255" t="s">
        <v>664</v>
      </c>
      <c r="E79" s="338">
        <v>50</v>
      </c>
      <c r="F79" s="339">
        <v>50</v>
      </c>
      <c r="G79" s="1921"/>
    </row>
    <row r="80" spans="1:7" ht="12.6" customHeight="1" x14ac:dyDescent="0.2">
      <c r="A80" s="1067">
        <v>0</v>
      </c>
      <c r="B80" s="1317" t="s">
        <v>2</v>
      </c>
      <c r="C80" s="1088" t="s">
        <v>1171</v>
      </c>
      <c r="D80" s="1325" t="s">
        <v>2120</v>
      </c>
      <c r="E80" s="338">
        <v>100</v>
      </c>
      <c r="F80" s="947">
        <v>100</v>
      </c>
      <c r="G80" s="1324"/>
    </row>
    <row r="81" spans="1:8" ht="12.6" customHeight="1" x14ac:dyDescent="0.2">
      <c r="A81" s="334">
        <v>200</v>
      </c>
      <c r="B81" s="1310" t="s">
        <v>2</v>
      </c>
      <c r="C81" s="336" t="s">
        <v>798</v>
      </c>
      <c r="D81" s="1012" t="s">
        <v>799</v>
      </c>
      <c r="E81" s="338">
        <v>400</v>
      </c>
      <c r="F81" s="339">
        <v>400</v>
      </c>
      <c r="G81" s="1311"/>
    </row>
    <row r="82" spans="1:8" ht="12.6" customHeight="1" x14ac:dyDescent="0.2">
      <c r="A82" s="334">
        <v>100</v>
      </c>
      <c r="B82" s="1310" t="s">
        <v>2</v>
      </c>
      <c r="C82" s="336" t="s">
        <v>800</v>
      </c>
      <c r="D82" s="1012" t="s">
        <v>801</v>
      </c>
      <c r="E82" s="338">
        <v>100</v>
      </c>
      <c r="F82" s="339">
        <v>100</v>
      </c>
      <c r="G82" s="1311"/>
    </row>
    <row r="83" spans="1:8" ht="12.6" customHeight="1" x14ac:dyDescent="0.2">
      <c r="A83" s="936">
        <v>0</v>
      </c>
      <c r="B83" s="1310" t="s">
        <v>2</v>
      </c>
      <c r="C83" s="1912" t="s">
        <v>802</v>
      </c>
      <c r="D83" s="1314" t="s">
        <v>803</v>
      </c>
      <c r="E83" s="825">
        <v>200</v>
      </c>
      <c r="F83" s="947">
        <v>200</v>
      </c>
      <c r="G83" s="1311"/>
    </row>
    <row r="84" spans="1:8" x14ac:dyDescent="0.2">
      <c r="A84" s="936">
        <v>100</v>
      </c>
      <c r="B84" s="1310" t="s">
        <v>2</v>
      </c>
      <c r="C84" s="1912" t="s">
        <v>805</v>
      </c>
      <c r="D84" s="1314" t="s">
        <v>2253</v>
      </c>
      <c r="E84" s="825">
        <v>100</v>
      </c>
      <c r="F84" s="947">
        <v>100</v>
      </c>
      <c r="G84" s="1311"/>
    </row>
    <row r="85" spans="1:8" x14ac:dyDescent="0.2">
      <c r="A85" s="936">
        <v>0</v>
      </c>
      <c r="B85" s="1310" t="s">
        <v>2</v>
      </c>
      <c r="C85" s="1912" t="s">
        <v>806</v>
      </c>
      <c r="D85" s="1314" t="s">
        <v>1694</v>
      </c>
      <c r="E85" s="825">
        <v>100</v>
      </c>
      <c r="F85" s="947">
        <v>100</v>
      </c>
      <c r="G85" s="1311"/>
    </row>
    <row r="86" spans="1:8" x14ac:dyDescent="0.2">
      <c r="A86" s="936">
        <v>100</v>
      </c>
      <c r="B86" s="1310" t="s">
        <v>2</v>
      </c>
      <c r="C86" s="1912" t="s">
        <v>812</v>
      </c>
      <c r="D86" s="1314" t="s">
        <v>2247</v>
      </c>
      <c r="E86" s="825">
        <v>100</v>
      </c>
      <c r="F86" s="947">
        <v>100</v>
      </c>
      <c r="G86" s="1311"/>
    </row>
    <row r="87" spans="1:8" x14ac:dyDescent="0.2">
      <c r="A87" s="936">
        <v>200</v>
      </c>
      <c r="B87" s="1310" t="s">
        <v>2</v>
      </c>
      <c r="C87" s="1912" t="s">
        <v>809</v>
      </c>
      <c r="D87" s="1314" t="s">
        <v>810</v>
      </c>
      <c r="E87" s="825">
        <v>200</v>
      </c>
      <c r="F87" s="947">
        <v>200</v>
      </c>
      <c r="G87" s="1311"/>
    </row>
    <row r="88" spans="1:8" x14ac:dyDescent="0.2">
      <c r="A88" s="936">
        <v>200</v>
      </c>
      <c r="B88" s="1317" t="s">
        <v>2</v>
      </c>
      <c r="C88" s="1280" t="s">
        <v>814</v>
      </c>
      <c r="D88" s="1314" t="s">
        <v>2248</v>
      </c>
      <c r="E88" s="825">
        <v>200</v>
      </c>
      <c r="F88" s="947">
        <v>200</v>
      </c>
      <c r="G88" s="1311"/>
    </row>
    <row r="89" spans="1:8" x14ac:dyDescent="0.2">
      <c r="A89" s="1067">
        <v>100</v>
      </c>
      <c r="B89" s="1317" t="s">
        <v>2</v>
      </c>
      <c r="C89" s="1088" t="s">
        <v>1169</v>
      </c>
      <c r="D89" s="1325" t="s">
        <v>2249</v>
      </c>
      <c r="E89" s="338"/>
      <c r="F89" s="945"/>
      <c r="G89" s="1324"/>
    </row>
    <row r="90" spans="1:8" x14ac:dyDescent="0.2">
      <c r="A90" s="1067">
        <v>1500</v>
      </c>
      <c r="B90" s="1317" t="s">
        <v>2</v>
      </c>
      <c r="C90" s="1088" t="s">
        <v>1168</v>
      </c>
      <c r="D90" s="1325" t="s">
        <v>2250</v>
      </c>
      <c r="E90" s="338">
        <v>1500</v>
      </c>
      <c r="F90" s="339">
        <v>1500</v>
      </c>
      <c r="G90" s="1324"/>
    </row>
    <row r="91" spans="1:8" ht="12" thickBot="1" x14ac:dyDescent="0.25">
      <c r="A91" s="344">
        <v>100</v>
      </c>
      <c r="B91" s="2256" t="s">
        <v>2</v>
      </c>
      <c r="C91" s="957" t="s">
        <v>522</v>
      </c>
      <c r="D91" s="2257" t="s">
        <v>2251</v>
      </c>
      <c r="E91" s="345">
        <v>100</v>
      </c>
      <c r="F91" s="346">
        <v>100</v>
      </c>
      <c r="G91" s="2258"/>
    </row>
    <row r="92" spans="1:8" ht="10.5" customHeight="1" x14ac:dyDescent="0.2">
      <c r="E92" s="1036"/>
      <c r="F92" s="1036"/>
      <c r="G92" s="1036"/>
    </row>
    <row r="93" spans="1:8" ht="18.75" customHeight="1" x14ac:dyDescent="0.25">
      <c r="B93" s="993" t="s">
        <v>769</v>
      </c>
      <c r="C93" s="993"/>
      <c r="D93" s="993"/>
      <c r="E93" s="993"/>
      <c r="F93" s="993"/>
      <c r="G93" s="993"/>
      <c r="H93" s="1267"/>
    </row>
    <row r="94" spans="1:8" ht="12" thickBot="1" x14ac:dyDescent="0.25">
      <c r="B94" s="965"/>
      <c r="C94" s="965"/>
      <c r="D94" s="965"/>
      <c r="E94" s="254"/>
      <c r="F94" s="254"/>
      <c r="G94" s="166" t="s">
        <v>106</v>
      </c>
      <c r="H94" s="966"/>
    </row>
    <row r="95" spans="1:8" ht="12.75" customHeight="1" x14ac:dyDescent="0.2">
      <c r="A95" s="3074" t="s">
        <v>1943</v>
      </c>
      <c r="B95" s="3084" t="s">
        <v>294</v>
      </c>
      <c r="C95" s="3086" t="s">
        <v>770</v>
      </c>
      <c r="D95" s="3068" t="s">
        <v>273</v>
      </c>
      <c r="E95" s="3154" t="s">
        <v>1948</v>
      </c>
      <c r="F95" s="3070" t="s">
        <v>1945</v>
      </c>
      <c r="G95" s="3092" t="s">
        <v>158</v>
      </c>
      <c r="H95" s="886"/>
    </row>
    <row r="96" spans="1:8" ht="17.25" customHeight="1" thickBot="1" x14ac:dyDescent="0.25">
      <c r="A96" s="3075"/>
      <c r="B96" s="3099"/>
      <c r="C96" s="3096"/>
      <c r="D96" s="3069"/>
      <c r="E96" s="3155"/>
      <c r="F96" s="3108"/>
      <c r="G96" s="3093"/>
      <c r="H96" s="886"/>
    </row>
    <row r="97" spans="1:8" ht="15" customHeight="1" thickBot="1" x14ac:dyDescent="0.25">
      <c r="A97" s="170">
        <f>A98+A103+A106+A128</f>
        <v>18915</v>
      </c>
      <c r="B97" s="348" t="s">
        <v>2</v>
      </c>
      <c r="C97" s="508" t="s">
        <v>159</v>
      </c>
      <c r="D97" s="348" t="s">
        <v>160</v>
      </c>
      <c r="E97" s="170">
        <f>E98+E103+E106+E128</f>
        <v>24432</v>
      </c>
      <c r="F97" s="170">
        <f>F98+F103+F106+F128</f>
        <v>24432</v>
      </c>
      <c r="G97" s="976" t="s">
        <v>6</v>
      </c>
      <c r="H97" s="886"/>
    </row>
    <row r="98" spans="1:8" ht="12.75" customHeight="1" x14ac:dyDescent="0.2">
      <c r="A98" s="257">
        <f>SUM(A100:A102)</f>
        <v>4520</v>
      </c>
      <c r="B98" s="329" t="s">
        <v>6</v>
      </c>
      <c r="C98" s="259" t="s">
        <v>6</v>
      </c>
      <c r="D98" s="330" t="s">
        <v>663</v>
      </c>
      <c r="E98" s="261">
        <v>4972</v>
      </c>
      <c r="F98" s="262">
        <v>4972</v>
      </c>
      <c r="G98" s="331"/>
      <c r="H98" s="886"/>
    </row>
    <row r="99" spans="1:8" ht="12.75" customHeight="1" x14ac:dyDescent="0.2">
      <c r="A99" s="1914"/>
      <c r="B99" s="332" t="s">
        <v>2</v>
      </c>
      <c r="C99" s="265" t="s">
        <v>2255</v>
      </c>
      <c r="D99" s="333" t="s">
        <v>2256</v>
      </c>
      <c r="E99" s="267">
        <v>4972</v>
      </c>
      <c r="F99" s="268">
        <v>4972</v>
      </c>
      <c r="G99" s="3168" t="s">
        <v>2254</v>
      </c>
      <c r="H99" s="886"/>
    </row>
    <row r="100" spans="1:8" ht="12.75" customHeight="1" x14ac:dyDescent="0.2">
      <c r="A100" s="1922">
        <v>1273</v>
      </c>
      <c r="B100" s="332" t="s">
        <v>2</v>
      </c>
      <c r="C100" s="265" t="s">
        <v>771</v>
      </c>
      <c r="D100" s="333" t="s">
        <v>772</v>
      </c>
      <c r="E100" s="267"/>
      <c r="F100" s="268"/>
      <c r="G100" s="3169"/>
      <c r="H100" s="886"/>
    </row>
    <row r="101" spans="1:8" ht="12.75" customHeight="1" x14ac:dyDescent="0.2">
      <c r="A101" s="1922">
        <v>1623</v>
      </c>
      <c r="B101" s="332" t="s">
        <v>2</v>
      </c>
      <c r="C101" s="265" t="s">
        <v>773</v>
      </c>
      <c r="D101" s="333" t="s">
        <v>774</v>
      </c>
      <c r="E101" s="267"/>
      <c r="F101" s="268"/>
      <c r="G101" s="3169"/>
      <c r="H101" s="886"/>
    </row>
    <row r="102" spans="1:8" ht="12.75" customHeight="1" x14ac:dyDescent="0.2">
      <c r="A102" s="1923">
        <v>1624</v>
      </c>
      <c r="B102" s="332" t="s">
        <v>2</v>
      </c>
      <c r="C102" s="265" t="s">
        <v>775</v>
      </c>
      <c r="D102" s="333" t="s">
        <v>776</v>
      </c>
      <c r="E102" s="267"/>
      <c r="F102" s="268"/>
      <c r="G102" s="3170"/>
      <c r="H102" s="886"/>
    </row>
    <row r="103" spans="1:8" ht="12.75" customHeight="1" x14ac:dyDescent="0.2">
      <c r="A103" s="286">
        <f>SUM(A104:A105)</f>
        <v>7000</v>
      </c>
      <c r="B103" s="1295" t="s">
        <v>6</v>
      </c>
      <c r="C103" s="288" t="s">
        <v>6</v>
      </c>
      <c r="D103" s="1296" t="s">
        <v>777</v>
      </c>
      <c r="E103" s="290">
        <f>SUM(E104:E105)</f>
        <v>7000</v>
      </c>
      <c r="F103" s="291">
        <f>SUM(F104:F105)</f>
        <v>7000</v>
      </c>
      <c r="G103" s="318"/>
      <c r="H103" s="886"/>
    </row>
    <row r="104" spans="1:8" ht="12.75" customHeight="1" x14ac:dyDescent="0.2">
      <c r="A104" s="263">
        <v>5000</v>
      </c>
      <c r="B104" s="332" t="s">
        <v>2</v>
      </c>
      <c r="C104" s="265" t="s">
        <v>2111</v>
      </c>
      <c r="D104" s="333" t="s">
        <v>1700</v>
      </c>
      <c r="E104" s="267">
        <v>5000</v>
      </c>
      <c r="F104" s="268">
        <v>5000</v>
      </c>
      <c r="G104" s="318"/>
      <c r="H104" s="886"/>
    </row>
    <row r="105" spans="1:8" ht="12.75" customHeight="1" x14ac:dyDescent="0.2">
      <c r="A105" s="263">
        <v>2000</v>
      </c>
      <c r="B105" s="332" t="s">
        <v>2</v>
      </c>
      <c r="C105" s="265" t="s">
        <v>2112</v>
      </c>
      <c r="D105" s="333" t="s">
        <v>1701</v>
      </c>
      <c r="E105" s="267">
        <v>2000</v>
      </c>
      <c r="F105" s="268">
        <v>2000</v>
      </c>
      <c r="G105" s="318"/>
      <c r="H105" s="886"/>
    </row>
    <row r="106" spans="1:8" ht="12.75" customHeight="1" x14ac:dyDescent="0.2">
      <c r="A106" s="1914">
        <f>SUM(A107:A127)</f>
        <v>7295</v>
      </c>
      <c r="B106" s="1297" t="s">
        <v>6</v>
      </c>
      <c r="C106" s="1298" t="s">
        <v>6</v>
      </c>
      <c r="D106" s="1299" t="s">
        <v>778</v>
      </c>
      <c r="E106" s="1300">
        <f>SUM(E107:E127)</f>
        <v>12360</v>
      </c>
      <c r="F106" s="1925">
        <f>SUM(F107:F127)</f>
        <v>12360</v>
      </c>
      <c r="G106" s="342"/>
      <c r="H106" s="886"/>
    </row>
    <row r="107" spans="1:8" ht="12.75" customHeight="1" x14ac:dyDescent="0.2">
      <c r="A107" s="334">
        <v>1000</v>
      </c>
      <c r="B107" s="1301" t="s">
        <v>2</v>
      </c>
      <c r="C107" s="955" t="s">
        <v>779</v>
      </c>
      <c r="D107" s="1012" t="s">
        <v>780</v>
      </c>
      <c r="E107" s="338">
        <v>2000</v>
      </c>
      <c r="F107" s="339">
        <v>2000</v>
      </c>
      <c r="G107" s="1302"/>
      <c r="H107" s="1036"/>
    </row>
    <row r="108" spans="1:8" x14ac:dyDescent="0.2">
      <c r="A108" s="334">
        <v>1000</v>
      </c>
      <c r="B108" s="1301" t="s">
        <v>2</v>
      </c>
      <c r="C108" s="955" t="s">
        <v>1696</v>
      </c>
      <c r="D108" s="1303" t="s">
        <v>781</v>
      </c>
      <c r="E108" s="338">
        <v>2000</v>
      </c>
      <c r="F108" s="339">
        <v>2000</v>
      </c>
      <c r="G108" s="1302"/>
      <c r="H108" s="886"/>
    </row>
    <row r="109" spans="1:8" x14ac:dyDescent="0.2">
      <c r="A109" s="334">
        <v>1000</v>
      </c>
      <c r="B109" s="1301" t="s">
        <v>2</v>
      </c>
      <c r="C109" s="955" t="s">
        <v>1697</v>
      </c>
      <c r="D109" s="1303" t="s">
        <v>782</v>
      </c>
      <c r="E109" s="338">
        <v>2000</v>
      </c>
      <c r="F109" s="339">
        <v>2000</v>
      </c>
      <c r="G109" s="1302"/>
      <c r="H109" s="886"/>
    </row>
    <row r="110" spans="1:8" ht="12.75" customHeight="1" x14ac:dyDescent="0.2">
      <c r="A110" s="334">
        <v>1000</v>
      </c>
      <c r="B110" s="1301" t="s">
        <v>2</v>
      </c>
      <c r="C110" s="955" t="s">
        <v>783</v>
      </c>
      <c r="D110" s="1012" t="s">
        <v>784</v>
      </c>
      <c r="E110" s="338">
        <v>2000</v>
      </c>
      <c r="F110" s="339">
        <v>2000</v>
      </c>
      <c r="G110" s="1302"/>
      <c r="H110" s="886"/>
    </row>
    <row r="111" spans="1:8" ht="12.75" customHeight="1" x14ac:dyDescent="0.2">
      <c r="A111" s="334">
        <v>1000</v>
      </c>
      <c r="B111" s="1301" t="s">
        <v>2</v>
      </c>
      <c r="C111" s="955" t="s">
        <v>785</v>
      </c>
      <c r="D111" s="1012" t="s">
        <v>786</v>
      </c>
      <c r="E111" s="338">
        <v>2000</v>
      </c>
      <c r="F111" s="339">
        <v>2000</v>
      </c>
      <c r="G111" s="1302"/>
      <c r="H111" s="886"/>
    </row>
    <row r="112" spans="1:8" ht="12.75" customHeight="1" x14ac:dyDescent="0.2">
      <c r="A112" s="334">
        <v>50</v>
      </c>
      <c r="B112" s="1301" t="s">
        <v>2</v>
      </c>
      <c r="C112" s="955" t="s">
        <v>787</v>
      </c>
      <c r="D112" s="1012" t="s">
        <v>1705</v>
      </c>
      <c r="E112" s="338">
        <v>50</v>
      </c>
      <c r="F112" s="339">
        <v>50</v>
      </c>
      <c r="G112" s="1302"/>
      <c r="H112" s="886"/>
    </row>
    <row r="113" spans="1:9" ht="12.75" customHeight="1" x14ac:dyDescent="0.2">
      <c r="A113" s="936">
        <v>350</v>
      </c>
      <c r="B113" s="1301" t="s">
        <v>2</v>
      </c>
      <c r="C113" s="955" t="s">
        <v>788</v>
      </c>
      <c r="D113" s="1012" t="s">
        <v>789</v>
      </c>
      <c r="E113" s="825">
        <v>350</v>
      </c>
      <c r="F113" s="339">
        <v>350</v>
      </c>
      <c r="G113" s="1302"/>
      <c r="H113" s="886" t="s">
        <v>52</v>
      </c>
    </row>
    <row r="114" spans="1:9" ht="22.5" x14ac:dyDescent="0.2">
      <c r="A114" s="334">
        <v>600</v>
      </c>
      <c r="B114" s="1301" t="s">
        <v>2</v>
      </c>
      <c r="C114" s="955" t="s">
        <v>791</v>
      </c>
      <c r="D114" s="1012" t="s">
        <v>1784</v>
      </c>
      <c r="E114" s="338">
        <v>600</v>
      </c>
      <c r="F114" s="339">
        <v>600</v>
      </c>
      <c r="G114" s="1302"/>
      <c r="H114" s="886"/>
      <c r="I114" s="1304"/>
    </row>
    <row r="115" spans="1:9" x14ac:dyDescent="0.2">
      <c r="A115" s="936">
        <v>50</v>
      </c>
      <c r="B115" s="1305" t="s">
        <v>2</v>
      </c>
      <c r="C115" s="955" t="s">
        <v>794</v>
      </c>
      <c r="D115" s="1306" t="s">
        <v>1704</v>
      </c>
      <c r="E115" s="825">
        <v>50</v>
      </c>
      <c r="F115" s="947">
        <v>50</v>
      </c>
      <c r="G115" s="1307"/>
      <c r="H115" s="886"/>
      <c r="I115" s="1304"/>
    </row>
    <row r="116" spans="1:9" s="908" customFormat="1" ht="12.75" customHeight="1" x14ac:dyDescent="0.25">
      <c r="A116" s="1067">
        <v>50</v>
      </c>
      <c r="B116" s="1317" t="s">
        <v>2</v>
      </c>
      <c r="C116" s="1088" t="s">
        <v>1167</v>
      </c>
      <c r="D116" s="1325" t="s">
        <v>1702</v>
      </c>
      <c r="E116" s="338">
        <v>60</v>
      </c>
      <c r="F116" s="339">
        <v>60</v>
      </c>
      <c r="G116" s="1324"/>
      <c r="H116" s="823"/>
    </row>
    <row r="117" spans="1:9" s="908" customFormat="1" x14ac:dyDescent="0.25">
      <c r="A117" s="334">
        <v>100</v>
      </c>
      <c r="B117" s="1310" t="s">
        <v>2</v>
      </c>
      <c r="C117" s="480" t="s">
        <v>797</v>
      </c>
      <c r="D117" s="1150" t="s">
        <v>2113</v>
      </c>
      <c r="E117" s="338">
        <v>100</v>
      </c>
      <c r="F117" s="339">
        <v>100</v>
      </c>
      <c r="G117" s="1311"/>
    </row>
    <row r="118" spans="1:9" s="908" customFormat="1" ht="12.75" customHeight="1" x14ac:dyDescent="0.25">
      <c r="A118" s="1916">
        <v>50</v>
      </c>
      <c r="B118" s="1310" t="s">
        <v>2</v>
      </c>
      <c r="C118" s="1912" t="s">
        <v>1703</v>
      </c>
      <c r="D118" s="1314" t="s">
        <v>2257</v>
      </c>
      <c r="E118" s="1315"/>
      <c r="F118" s="1086"/>
      <c r="G118" s="1316"/>
    </row>
    <row r="119" spans="1:9" s="908" customFormat="1" ht="12.75" customHeight="1" x14ac:dyDescent="0.25">
      <c r="A119" s="1916"/>
      <c r="B119" s="1310" t="s">
        <v>2</v>
      </c>
      <c r="C119" s="1912" t="s">
        <v>804</v>
      </c>
      <c r="D119" s="1314" t="s">
        <v>2258</v>
      </c>
      <c r="E119" s="1315">
        <v>40</v>
      </c>
      <c r="F119" s="947">
        <v>40</v>
      </c>
      <c r="G119" s="1316"/>
    </row>
    <row r="120" spans="1:9" s="908" customFormat="1" ht="12.75" customHeight="1" x14ac:dyDescent="0.25">
      <c r="A120" s="936">
        <v>50</v>
      </c>
      <c r="B120" s="1310" t="s">
        <v>2</v>
      </c>
      <c r="C120" s="1912" t="s">
        <v>807</v>
      </c>
      <c r="D120" s="1314" t="s">
        <v>808</v>
      </c>
      <c r="E120" s="825">
        <v>50</v>
      </c>
      <c r="F120" s="947">
        <v>50</v>
      </c>
      <c r="G120" s="1311"/>
    </row>
    <row r="121" spans="1:9" s="908" customFormat="1" ht="12.75" customHeight="1" x14ac:dyDescent="0.25">
      <c r="A121" s="936">
        <v>150</v>
      </c>
      <c r="B121" s="1310" t="s">
        <v>2</v>
      </c>
      <c r="C121" s="1912" t="s">
        <v>813</v>
      </c>
      <c r="D121" s="1314" t="s">
        <v>2259</v>
      </c>
      <c r="E121" s="825">
        <v>150</v>
      </c>
      <c r="F121" s="947">
        <v>150</v>
      </c>
      <c r="G121" s="1311"/>
    </row>
    <row r="122" spans="1:9" s="908" customFormat="1" ht="12.75" customHeight="1" x14ac:dyDescent="0.25">
      <c r="A122" s="936">
        <v>70</v>
      </c>
      <c r="B122" s="1310" t="s">
        <v>2</v>
      </c>
      <c r="C122" s="1912" t="s">
        <v>811</v>
      </c>
      <c r="D122" s="1314" t="s">
        <v>1698</v>
      </c>
      <c r="E122" s="825">
        <v>70</v>
      </c>
      <c r="F122" s="947">
        <v>70</v>
      </c>
      <c r="G122" s="1311"/>
    </row>
    <row r="123" spans="1:9" s="908" customFormat="1" ht="22.5" x14ac:dyDescent="0.25">
      <c r="A123" s="936">
        <v>200</v>
      </c>
      <c r="B123" s="1317" t="s">
        <v>2</v>
      </c>
      <c r="C123" s="1913" t="s">
        <v>1699</v>
      </c>
      <c r="D123" s="1318" t="s">
        <v>815</v>
      </c>
      <c r="E123" s="825">
        <v>200</v>
      </c>
      <c r="F123" s="947">
        <v>200</v>
      </c>
      <c r="G123" s="1311"/>
    </row>
    <row r="124" spans="1:9" s="908" customFormat="1" ht="12.75" customHeight="1" x14ac:dyDescent="0.25">
      <c r="A124" s="1067">
        <v>75</v>
      </c>
      <c r="B124" s="1317" t="s">
        <v>2</v>
      </c>
      <c r="C124" s="1088" t="s">
        <v>1170</v>
      </c>
      <c r="D124" s="1325" t="s">
        <v>2260</v>
      </c>
      <c r="E124" s="338">
        <v>100</v>
      </c>
      <c r="F124" s="339">
        <v>100</v>
      </c>
      <c r="G124" s="1324"/>
      <c r="H124" s="823"/>
    </row>
    <row r="125" spans="1:9" s="908" customFormat="1" ht="12.75" customHeight="1" x14ac:dyDescent="0.25">
      <c r="A125" s="1067"/>
      <c r="B125" s="1317" t="s">
        <v>2</v>
      </c>
      <c r="C125" s="1088" t="s">
        <v>2261</v>
      </c>
      <c r="D125" s="1325" t="s">
        <v>2121</v>
      </c>
      <c r="E125" s="338">
        <v>40</v>
      </c>
      <c r="F125" s="339">
        <v>40</v>
      </c>
      <c r="G125" s="1324"/>
      <c r="H125" s="823"/>
    </row>
    <row r="126" spans="1:9" s="908" customFormat="1" ht="12.75" customHeight="1" x14ac:dyDescent="0.25">
      <c r="A126" s="1219">
        <v>250</v>
      </c>
      <c r="B126" s="1317" t="s">
        <v>2</v>
      </c>
      <c r="C126" s="2369" t="s">
        <v>1919</v>
      </c>
      <c r="D126" s="2370" t="s">
        <v>1917</v>
      </c>
      <c r="E126" s="825"/>
      <c r="F126" s="947"/>
      <c r="G126" s="2368"/>
      <c r="H126" s="823"/>
    </row>
    <row r="127" spans="1:9" s="908" customFormat="1" ht="12.75" customHeight="1" x14ac:dyDescent="0.25">
      <c r="A127" s="1219">
        <v>250</v>
      </c>
      <c r="B127" s="1317" t="s">
        <v>2</v>
      </c>
      <c r="C127" s="2510" t="s">
        <v>2114</v>
      </c>
      <c r="D127" s="2511" t="s">
        <v>1918</v>
      </c>
      <c r="E127" s="825">
        <v>500</v>
      </c>
      <c r="F127" s="947">
        <v>500</v>
      </c>
      <c r="G127" s="2368"/>
      <c r="H127" s="823"/>
    </row>
    <row r="128" spans="1:9" s="908" customFormat="1" ht="12.75" customHeight="1" x14ac:dyDescent="0.25">
      <c r="A128" s="1398">
        <v>100</v>
      </c>
      <c r="B128" s="1319" t="s">
        <v>6</v>
      </c>
      <c r="C128" s="1400" t="s">
        <v>6</v>
      </c>
      <c r="D128" s="1412" t="s">
        <v>816</v>
      </c>
      <c r="E128" s="1321">
        <f>E129</f>
        <v>100</v>
      </c>
      <c r="F128" s="1322">
        <v>100</v>
      </c>
      <c r="G128" s="1917"/>
    </row>
    <row r="129" spans="1:8" s="908" customFormat="1" ht="23.25" thickBot="1" x14ac:dyDescent="0.3">
      <c r="A129" s="344">
        <v>100</v>
      </c>
      <c r="B129" s="1918" t="s">
        <v>2</v>
      </c>
      <c r="C129" s="776" t="s">
        <v>817</v>
      </c>
      <c r="D129" s="1919" t="s">
        <v>2262</v>
      </c>
      <c r="E129" s="345">
        <v>100</v>
      </c>
      <c r="F129" s="346">
        <v>100</v>
      </c>
      <c r="G129" s="1920"/>
    </row>
    <row r="132" spans="1:8" s="908" customFormat="1" ht="18.75" customHeight="1" x14ac:dyDescent="0.25">
      <c r="B132" s="993" t="s">
        <v>818</v>
      </c>
      <c r="C132" s="185"/>
      <c r="D132" s="185"/>
      <c r="E132" s="185"/>
      <c r="F132" s="185"/>
      <c r="G132" s="185"/>
      <c r="H132" s="823"/>
    </row>
    <row r="133" spans="1:8" s="908" customFormat="1" ht="12.75" customHeight="1" thickBot="1" x14ac:dyDescent="0.3">
      <c r="B133" s="965"/>
      <c r="C133" s="965"/>
      <c r="D133" s="965"/>
      <c r="E133" s="166"/>
      <c r="F133" s="166"/>
      <c r="G133" s="166" t="s">
        <v>106</v>
      </c>
      <c r="H133" s="823"/>
    </row>
    <row r="134" spans="1:8" s="908" customFormat="1" ht="12.75" customHeight="1" x14ac:dyDescent="0.25">
      <c r="A134" s="3074" t="s">
        <v>1943</v>
      </c>
      <c r="B134" s="3132" t="s">
        <v>155</v>
      </c>
      <c r="C134" s="3135" t="s">
        <v>819</v>
      </c>
      <c r="D134" s="3068" t="s">
        <v>291</v>
      </c>
      <c r="E134" s="3154" t="s">
        <v>1948</v>
      </c>
      <c r="F134" s="3070" t="s">
        <v>1945</v>
      </c>
      <c r="G134" s="3092" t="s">
        <v>158</v>
      </c>
      <c r="H134" s="823"/>
    </row>
    <row r="135" spans="1:8" s="908" customFormat="1" ht="15.75" customHeight="1" thickBot="1" x14ac:dyDescent="0.3">
      <c r="A135" s="3075"/>
      <c r="B135" s="3133"/>
      <c r="C135" s="3136"/>
      <c r="D135" s="3069"/>
      <c r="E135" s="3155"/>
      <c r="F135" s="3108"/>
      <c r="G135" s="3093"/>
      <c r="H135" s="823"/>
    </row>
    <row r="136" spans="1:8" s="908" customFormat="1" ht="15" customHeight="1" thickBot="1" x14ac:dyDescent="0.3">
      <c r="A136" s="170">
        <f>A137</f>
        <v>0</v>
      </c>
      <c r="B136" s="168" t="s">
        <v>2</v>
      </c>
      <c r="C136" s="348" t="s">
        <v>159</v>
      </c>
      <c r="D136" s="348" t="s">
        <v>160</v>
      </c>
      <c r="E136" s="170">
        <f>E137</f>
        <v>0</v>
      </c>
      <c r="F136" s="1079">
        <v>0</v>
      </c>
      <c r="G136" s="976" t="s">
        <v>6</v>
      </c>
      <c r="H136" s="823"/>
    </row>
    <row r="137" spans="1:8" s="908" customFormat="1" ht="12.75" customHeight="1" x14ac:dyDescent="0.25">
      <c r="A137" s="1064">
        <v>0</v>
      </c>
      <c r="B137" s="1080" t="s">
        <v>6</v>
      </c>
      <c r="C137" s="1081" t="s">
        <v>6</v>
      </c>
      <c r="D137" s="1330" t="s">
        <v>292</v>
      </c>
      <c r="E137" s="1034">
        <f>SUM(E138:E138)</f>
        <v>0</v>
      </c>
      <c r="F137" s="1331">
        <f>SUM(F138:F138)</f>
        <v>0</v>
      </c>
      <c r="G137" s="1218"/>
      <c r="H137" s="823"/>
    </row>
    <row r="138" spans="1:8" s="908" customFormat="1" ht="12.75" customHeight="1" thickBot="1" x14ac:dyDescent="0.3">
      <c r="A138" s="1332"/>
      <c r="B138" s="1333"/>
      <c r="C138" s="1334"/>
      <c r="D138" s="1335"/>
      <c r="E138" s="587"/>
      <c r="F138" s="1336"/>
      <c r="G138" s="1337"/>
      <c r="H138" s="823"/>
    </row>
    <row r="139" spans="1:8" s="908" customFormat="1" ht="12.75" customHeight="1" x14ac:dyDescent="0.2">
      <c r="A139" s="886"/>
      <c r="B139" s="1326"/>
      <c r="C139" s="1327"/>
      <c r="D139" s="1328"/>
      <c r="E139" s="1329"/>
      <c r="F139" s="1329"/>
      <c r="G139" s="1329"/>
      <c r="H139" s="823"/>
    </row>
    <row r="140" spans="1:8" s="908" customFormat="1" ht="18.75" customHeight="1" x14ac:dyDescent="0.25">
      <c r="A140" s="886"/>
      <c r="B140" s="993" t="s">
        <v>820</v>
      </c>
      <c r="C140" s="185"/>
      <c r="D140" s="185"/>
      <c r="E140" s="185"/>
      <c r="F140" s="185"/>
      <c r="G140" s="185"/>
      <c r="H140" s="606"/>
    </row>
    <row r="141" spans="1:8" s="908" customFormat="1" ht="12.75" customHeight="1" thickBot="1" x14ac:dyDescent="0.3">
      <c r="B141" s="965"/>
      <c r="C141" s="1091"/>
      <c r="D141" s="965"/>
      <c r="E141" s="254"/>
      <c r="F141" s="254"/>
      <c r="G141" s="166" t="s">
        <v>106</v>
      </c>
      <c r="H141" s="544"/>
    </row>
    <row r="142" spans="1:8" s="908" customFormat="1" ht="11.25" customHeight="1" x14ac:dyDescent="0.25">
      <c r="A142" s="3074" t="s">
        <v>1943</v>
      </c>
      <c r="B142" s="3158" t="s">
        <v>155</v>
      </c>
      <c r="C142" s="3140" t="s">
        <v>821</v>
      </c>
      <c r="D142" s="3068" t="s">
        <v>354</v>
      </c>
      <c r="E142" s="3154" t="s">
        <v>1948</v>
      </c>
      <c r="F142" s="3070" t="s">
        <v>1945</v>
      </c>
      <c r="G142" s="3092" t="s">
        <v>158</v>
      </c>
    </row>
    <row r="143" spans="1:8" s="908" customFormat="1" ht="18" customHeight="1" thickBot="1" x14ac:dyDescent="0.3">
      <c r="A143" s="3075"/>
      <c r="B143" s="3159"/>
      <c r="C143" s="3141"/>
      <c r="D143" s="3069"/>
      <c r="E143" s="3155"/>
      <c r="F143" s="3108"/>
      <c r="G143" s="3093"/>
    </row>
    <row r="144" spans="1:8" s="908" customFormat="1" ht="15" customHeight="1" thickBot="1" x14ac:dyDescent="0.3">
      <c r="A144" s="326">
        <f>SUM(A145:A152)</f>
        <v>3608.19</v>
      </c>
      <c r="B144" s="204" t="s">
        <v>2</v>
      </c>
      <c r="C144" s="508" t="s">
        <v>159</v>
      </c>
      <c r="D144" s="348" t="s">
        <v>160</v>
      </c>
      <c r="E144" s="170">
        <f>SUM(E145:E152)</f>
        <v>0</v>
      </c>
      <c r="F144" s="170">
        <f>SUM(F145:F152)</f>
        <v>0</v>
      </c>
      <c r="G144" s="976" t="s">
        <v>6</v>
      </c>
    </row>
    <row r="145" spans="1:8" s="908" customFormat="1" ht="12.75" customHeight="1" x14ac:dyDescent="0.25">
      <c r="A145" s="510"/>
      <c r="B145" s="1092" t="s">
        <v>2</v>
      </c>
      <c r="C145" s="1926" t="s">
        <v>822</v>
      </c>
      <c r="D145" s="1094" t="s">
        <v>1706</v>
      </c>
      <c r="E145" s="511"/>
      <c r="F145" s="1338"/>
      <c r="G145" s="1339"/>
    </row>
    <row r="146" spans="1:8" s="908" customFormat="1" ht="12.75" customHeight="1" x14ac:dyDescent="0.25">
      <c r="A146" s="531"/>
      <c r="B146" s="1084" t="s">
        <v>2</v>
      </c>
      <c r="C146" s="1463" t="s">
        <v>822</v>
      </c>
      <c r="D146" s="579" t="s">
        <v>1707</v>
      </c>
      <c r="E146" s="532"/>
      <c r="F146" s="1340"/>
      <c r="G146" s="1087"/>
    </row>
    <row r="147" spans="1:8" s="908" customFormat="1" ht="12.75" customHeight="1" x14ac:dyDescent="0.25">
      <c r="A147" s="523">
        <v>450</v>
      </c>
      <c r="B147" s="1084" t="s">
        <v>2</v>
      </c>
      <c r="C147" s="1463" t="s">
        <v>823</v>
      </c>
      <c r="D147" s="579" t="s">
        <v>1708</v>
      </c>
      <c r="E147" s="527"/>
      <c r="F147" s="1341"/>
      <c r="G147" s="1087"/>
    </row>
    <row r="148" spans="1:8" ht="12.75" customHeight="1" x14ac:dyDescent="0.2">
      <c r="A148" s="531"/>
      <c r="B148" s="1084" t="s">
        <v>2</v>
      </c>
      <c r="C148" s="1463" t="s">
        <v>823</v>
      </c>
      <c r="D148" s="579" t="s">
        <v>1709</v>
      </c>
      <c r="E148" s="532"/>
      <c r="F148" s="1340"/>
      <c r="G148" s="1087"/>
      <c r="H148" s="908"/>
    </row>
    <row r="149" spans="1:8" ht="12.75" customHeight="1" x14ac:dyDescent="0.2">
      <c r="A149" s="523">
        <v>290.89999999999998</v>
      </c>
      <c r="B149" s="1084" t="s">
        <v>2</v>
      </c>
      <c r="C149" s="1928" t="s">
        <v>2115</v>
      </c>
      <c r="D149" s="1342" t="s">
        <v>1710</v>
      </c>
      <c r="E149" s="527"/>
      <c r="F149" s="1341"/>
      <c r="G149" s="1087"/>
      <c r="H149" s="975"/>
    </row>
    <row r="150" spans="1:8" ht="22.5" x14ac:dyDescent="0.2">
      <c r="A150" s="2377">
        <v>2617.29</v>
      </c>
      <c r="B150" s="1084" t="s">
        <v>2</v>
      </c>
      <c r="C150" s="1085" t="s">
        <v>2115</v>
      </c>
      <c r="D150" s="1342" t="s">
        <v>1926</v>
      </c>
      <c r="E150" s="2378"/>
      <c r="F150" s="1340"/>
      <c r="G150" s="1343"/>
      <c r="H150" s="908"/>
    </row>
    <row r="151" spans="1:8" ht="21.75" customHeight="1" x14ac:dyDescent="0.2">
      <c r="A151" s="523">
        <v>250</v>
      </c>
      <c r="B151" s="1084" t="s">
        <v>2</v>
      </c>
      <c r="C151" s="1927" t="s">
        <v>1172</v>
      </c>
      <c r="D151" s="1342" t="s">
        <v>1711</v>
      </c>
      <c r="E151" s="527"/>
      <c r="F151" s="1341"/>
      <c r="G151" s="1087"/>
      <c r="H151" s="908"/>
    </row>
    <row r="152" spans="1:8" ht="21.75" customHeight="1" thickBot="1" x14ac:dyDescent="0.25">
      <c r="A152" s="2259"/>
      <c r="B152" s="1089" t="s">
        <v>2</v>
      </c>
      <c r="C152" s="2260" t="s">
        <v>1172</v>
      </c>
      <c r="D152" s="2261" t="s">
        <v>1712</v>
      </c>
      <c r="E152" s="1344"/>
      <c r="F152" s="2262"/>
      <c r="G152" s="2263"/>
      <c r="H152" s="908"/>
    </row>
    <row r="153" spans="1:8" ht="12.75" customHeight="1" x14ac:dyDescent="0.2">
      <c r="A153" s="534"/>
      <c r="B153" s="973"/>
      <c r="C153" s="1345"/>
      <c r="D153" s="822"/>
      <c r="E153" s="522"/>
      <c r="F153" s="908"/>
      <c r="G153" s="908"/>
      <c r="H153" s="908"/>
    </row>
    <row r="154" spans="1:8" ht="12.75" customHeight="1" x14ac:dyDescent="0.2">
      <c r="A154" s="534"/>
      <c r="B154" s="973"/>
      <c r="C154" s="1345"/>
      <c r="D154" s="822"/>
      <c r="E154" s="522"/>
      <c r="F154" s="908"/>
      <c r="G154" s="908"/>
      <c r="H154" s="908"/>
    </row>
    <row r="155" spans="1:8" ht="18.75" customHeight="1" x14ac:dyDescent="0.25">
      <c r="B155" s="362" t="s">
        <v>824</v>
      </c>
      <c r="C155" s="362"/>
      <c r="D155" s="362"/>
      <c r="E155" s="362"/>
      <c r="F155" s="362"/>
      <c r="G155" s="362"/>
      <c r="H155" s="1346"/>
    </row>
    <row r="156" spans="1:8" ht="12.75" customHeight="1" thickBot="1" x14ac:dyDescent="0.3">
      <c r="B156" s="2"/>
      <c r="C156" s="2"/>
      <c r="D156" s="2"/>
      <c r="E156" s="363"/>
      <c r="F156" s="363"/>
      <c r="G156" s="363" t="s">
        <v>106</v>
      </c>
      <c r="H156" s="364"/>
    </row>
    <row r="157" spans="1:8" ht="12.75" customHeight="1" x14ac:dyDescent="0.2">
      <c r="A157" s="3074" t="s">
        <v>1943</v>
      </c>
      <c r="B157" s="3084" t="s">
        <v>294</v>
      </c>
      <c r="C157" s="3086" t="s">
        <v>825</v>
      </c>
      <c r="D157" s="3068" t="s">
        <v>295</v>
      </c>
      <c r="E157" s="3154" t="s">
        <v>1948</v>
      </c>
      <c r="F157" s="3070" t="s">
        <v>1945</v>
      </c>
      <c r="G157" s="3092" t="s">
        <v>158</v>
      </c>
      <c r="H157" s="886"/>
    </row>
    <row r="158" spans="1:8" ht="15.75" customHeight="1" thickBot="1" x14ac:dyDescent="0.25">
      <c r="A158" s="3075"/>
      <c r="B158" s="3099"/>
      <c r="C158" s="3096"/>
      <c r="D158" s="3069"/>
      <c r="E158" s="3155"/>
      <c r="F158" s="3108"/>
      <c r="G158" s="3093"/>
      <c r="H158" s="886"/>
    </row>
    <row r="159" spans="1:8" s="908" customFormat="1" ht="15" customHeight="1" thickBot="1" x14ac:dyDescent="0.3">
      <c r="A159" s="1101">
        <f>A160</f>
        <v>15000</v>
      </c>
      <c r="B159" s="366" t="s">
        <v>1</v>
      </c>
      <c r="C159" s="367" t="s">
        <v>159</v>
      </c>
      <c r="D159" s="1100" t="s">
        <v>297</v>
      </c>
      <c r="E159" s="1347">
        <f>E160</f>
        <v>15000</v>
      </c>
      <c r="F159" s="1101">
        <v>15000</v>
      </c>
      <c r="G159" s="976" t="s">
        <v>6</v>
      </c>
    </row>
    <row r="160" spans="1:8" s="908" customFormat="1" ht="12.75" customHeight="1" x14ac:dyDescent="0.25">
      <c r="A160" s="1348">
        <f>SUM(A161:A170)</f>
        <v>15000</v>
      </c>
      <c r="B160" s="750" t="s">
        <v>2</v>
      </c>
      <c r="C160" s="868" t="s">
        <v>6</v>
      </c>
      <c r="D160" s="1103" t="s">
        <v>826</v>
      </c>
      <c r="E160" s="1349">
        <f>SUM(E161:E170)</f>
        <v>15000</v>
      </c>
      <c r="F160" s="1105">
        <f>SUM(F161:F170)</f>
        <v>15000</v>
      </c>
      <c r="G160" s="1106"/>
    </row>
    <row r="161" spans="1:8" x14ac:dyDescent="0.2">
      <c r="A161" s="1167">
        <v>2000</v>
      </c>
      <c r="B161" s="378" t="s">
        <v>2</v>
      </c>
      <c r="C161" s="1350" t="s">
        <v>827</v>
      </c>
      <c r="D161" s="1351" t="s">
        <v>828</v>
      </c>
      <c r="E161" s="1352">
        <v>2000</v>
      </c>
      <c r="F161" s="1236">
        <v>2000</v>
      </c>
      <c r="G161" s="1212"/>
      <c r="H161" s="886"/>
    </row>
    <row r="162" spans="1:8" x14ac:dyDescent="0.2">
      <c r="A162" s="1167">
        <v>10000</v>
      </c>
      <c r="B162" s="378" t="s">
        <v>2</v>
      </c>
      <c r="C162" s="1350" t="s">
        <v>829</v>
      </c>
      <c r="D162" s="1351" t="s">
        <v>830</v>
      </c>
      <c r="E162" s="1352">
        <v>10000</v>
      </c>
      <c r="F162" s="1236">
        <v>10000</v>
      </c>
      <c r="G162" s="1353"/>
      <c r="H162" s="886"/>
    </row>
    <row r="163" spans="1:8" x14ac:dyDescent="0.2">
      <c r="A163" s="2013">
        <v>0</v>
      </c>
      <c r="B163" s="876" t="s">
        <v>2</v>
      </c>
      <c r="C163" s="1350" t="s">
        <v>831</v>
      </c>
      <c r="D163" s="1354" t="s">
        <v>832</v>
      </c>
      <c r="E163" s="1355"/>
      <c r="F163" s="1356"/>
      <c r="G163" s="1357"/>
      <c r="H163" s="886"/>
    </row>
    <row r="164" spans="1:8" x14ac:dyDescent="0.2">
      <c r="A164" s="2013">
        <v>0</v>
      </c>
      <c r="B164" s="876" t="s">
        <v>2</v>
      </c>
      <c r="C164" s="1350" t="s">
        <v>1648</v>
      </c>
      <c r="D164" s="1358" t="s">
        <v>833</v>
      </c>
      <c r="E164" s="1355"/>
      <c r="F164" s="1356"/>
      <c r="G164" s="1357"/>
      <c r="H164" s="886"/>
    </row>
    <row r="165" spans="1:8" x14ac:dyDescent="0.2">
      <c r="A165" s="1167">
        <v>0</v>
      </c>
      <c r="B165" s="378" t="s">
        <v>2</v>
      </c>
      <c r="C165" s="1350" t="s">
        <v>834</v>
      </c>
      <c r="D165" s="1359" t="s">
        <v>835</v>
      </c>
      <c r="E165" s="1352"/>
      <c r="F165" s="1236"/>
      <c r="G165" s="1353"/>
      <c r="H165" s="886"/>
    </row>
    <row r="166" spans="1:8" x14ac:dyDescent="0.2">
      <c r="A166" s="2013">
        <v>1000</v>
      </c>
      <c r="B166" s="876" t="s">
        <v>2</v>
      </c>
      <c r="C166" s="1350" t="s">
        <v>836</v>
      </c>
      <c r="D166" s="1358" t="s">
        <v>1649</v>
      </c>
      <c r="E166" s="1355">
        <v>1000</v>
      </c>
      <c r="F166" s="1356">
        <v>1000</v>
      </c>
      <c r="G166" s="1357"/>
      <c r="H166" s="886"/>
    </row>
    <row r="167" spans="1:8" x14ac:dyDescent="0.2">
      <c r="A167" s="1167">
        <v>0</v>
      </c>
      <c r="B167" s="876" t="s">
        <v>2</v>
      </c>
      <c r="C167" s="1350" t="s">
        <v>1651</v>
      </c>
      <c r="D167" s="1291" t="s">
        <v>1650</v>
      </c>
      <c r="E167" s="1360"/>
      <c r="F167" s="1361"/>
      <c r="G167" s="1362"/>
    </row>
    <row r="168" spans="1:8" x14ac:dyDescent="0.2">
      <c r="A168" s="1167">
        <v>0</v>
      </c>
      <c r="B168" s="876" t="s">
        <v>2</v>
      </c>
      <c r="C168" s="1350" t="s">
        <v>1652</v>
      </c>
      <c r="D168" s="1291" t="s">
        <v>1653</v>
      </c>
      <c r="E168" s="1360"/>
      <c r="F168" s="1361"/>
      <c r="G168" s="1362"/>
    </row>
    <row r="169" spans="1:8" x14ac:dyDescent="0.2">
      <c r="A169" s="1167">
        <v>0</v>
      </c>
      <c r="B169" s="876" t="s">
        <v>2</v>
      </c>
      <c r="C169" s="1350" t="s">
        <v>1655</v>
      </c>
      <c r="D169" s="1291" t="s">
        <v>1654</v>
      </c>
      <c r="E169" s="1360"/>
      <c r="F169" s="1361"/>
      <c r="G169" s="1362"/>
    </row>
    <row r="170" spans="1:8" ht="12" thickBot="1" x14ac:dyDescent="0.25">
      <c r="A170" s="1107">
        <v>2000</v>
      </c>
      <c r="B170" s="881" t="s">
        <v>2</v>
      </c>
      <c r="C170" s="2234" t="s">
        <v>1656</v>
      </c>
      <c r="D170" s="2235" t="s">
        <v>1657</v>
      </c>
      <c r="E170" s="1363">
        <v>2000</v>
      </c>
      <c r="F170" s="1364">
        <v>2000</v>
      </c>
      <c r="G170" s="1365"/>
    </row>
    <row r="171" spans="1:8" x14ac:dyDescent="0.2">
      <c r="D171" s="828"/>
      <c r="E171" s="1036"/>
      <c r="F171" s="1036"/>
      <c r="G171" s="1036"/>
    </row>
    <row r="172" spans="1:8" x14ac:dyDescent="0.2">
      <c r="D172" s="828"/>
      <c r="E172" s="1036"/>
      <c r="F172" s="1036"/>
      <c r="G172" s="1036"/>
    </row>
    <row r="174" spans="1:8" x14ac:dyDescent="0.2">
      <c r="A174" s="3160"/>
      <c r="B174" s="3160"/>
      <c r="C174" s="3160"/>
    </row>
    <row r="175" spans="1:8" x14ac:dyDescent="0.2">
      <c r="A175" s="1109"/>
      <c r="B175" s="1109"/>
      <c r="C175" s="1109"/>
    </row>
    <row r="176" spans="1:8" x14ac:dyDescent="0.2">
      <c r="A176" s="3160"/>
      <c r="B176" s="3160"/>
      <c r="C176" s="3160"/>
    </row>
    <row r="177" spans="1:3" x14ac:dyDescent="0.2">
      <c r="A177" s="1109"/>
      <c r="B177" s="1109"/>
      <c r="C177" s="1109"/>
    </row>
    <row r="178" spans="1:3" x14ac:dyDescent="0.2">
      <c r="A178" s="3160"/>
      <c r="B178" s="3160"/>
      <c r="C178" s="3160"/>
    </row>
    <row r="179" spans="1:3" x14ac:dyDescent="0.2">
      <c r="A179" s="1109"/>
      <c r="B179" s="1109"/>
      <c r="C179" s="1109"/>
    </row>
  </sheetData>
  <mergeCells count="68">
    <mergeCell ref="F68:F69"/>
    <mergeCell ref="G68:G69"/>
    <mergeCell ref="A68:A69"/>
    <mergeCell ref="B68:B69"/>
    <mergeCell ref="C68:C69"/>
    <mergeCell ref="D68:D69"/>
    <mergeCell ref="E68:E69"/>
    <mergeCell ref="A174:C174"/>
    <mergeCell ref="A176:C176"/>
    <mergeCell ref="A178:C178"/>
    <mergeCell ref="G142:G143"/>
    <mergeCell ref="A157:A158"/>
    <mergeCell ref="B157:B158"/>
    <mergeCell ref="C157:C158"/>
    <mergeCell ref="D157:D158"/>
    <mergeCell ref="E157:E158"/>
    <mergeCell ref="F157:F158"/>
    <mergeCell ref="G157:G158"/>
    <mergeCell ref="A142:A143"/>
    <mergeCell ref="B142:B143"/>
    <mergeCell ref="C142:C143"/>
    <mergeCell ref="D142:D143"/>
    <mergeCell ref="E142:E143"/>
    <mergeCell ref="F142:F143"/>
    <mergeCell ref="G95:G96"/>
    <mergeCell ref="A134:A135"/>
    <mergeCell ref="B134:B135"/>
    <mergeCell ref="C134:C135"/>
    <mergeCell ref="D134:D135"/>
    <mergeCell ref="E134:E135"/>
    <mergeCell ref="F134:F135"/>
    <mergeCell ref="G134:G135"/>
    <mergeCell ref="A95:A96"/>
    <mergeCell ref="B95:B96"/>
    <mergeCell ref="C95:C96"/>
    <mergeCell ref="D95:D96"/>
    <mergeCell ref="E95:E96"/>
    <mergeCell ref="F95:F96"/>
    <mergeCell ref="G99:G102"/>
    <mergeCell ref="H34:H35"/>
    <mergeCell ref="A43:A44"/>
    <mergeCell ref="B43:B44"/>
    <mergeCell ref="C43:C44"/>
    <mergeCell ref="D43:D44"/>
    <mergeCell ref="E43:E44"/>
    <mergeCell ref="F43:F44"/>
    <mergeCell ref="G43:G44"/>
    <mergeCell ref="A1:H1"/>
    <mergeCell ref="G22:G23"/>
    <mergeCell ref="B32:G32"/>
    <mergeCell ref="A34:A35"/>
    <mergeCell ref="B34:B35"/>
    <mergeCell ref="C34:C35"/>
    <mergeCell ref="D34:D35"/>
    <mergeCell ref="E34:E35"/>
    <mergeCell ref="F34:F35"/>
    <mergeCell ref="G34:G35"/>
    <mergeCell ref="A22:A23"/>
    <mergeCell ref="B22:B23"/>
    <mergeCell ref="C22:C23"/>
    <mergeCell ref="D22:D23"/>
    <mergeCell ref="E22:E23"/>
    <mergeCell ref="F22:F23"/>
    <mergeCell ref="C5:E5"/>
    <mergeCell ref="C7:C8"/>
    <mergeCell ref="D7:D8"/>
    <mergeCell ref="E7:E8"/>
    <mergeCell ref="A3:H3"/>
  </mergeCells>
  <conditionalFormatting sqref="D61">
    <cfRule type="duplicateValues" dxfId="30" priority="1" stopIfTrue="1"/>
  </conditionalFormatting>
  <printOptions horizontalCentered="1"/>
  <pageMargins left="0.19685039370078741" right="0.19685039370078741" top="0.39370078740157483" bottom="0.19685039370078741" header="0.11811023622047245" footer="0.11811023622047245"/>
  <pageSetup paperSize="9" scale="84" orientation="portrait" r:id="rId1"/>
  <headerFooter alignWithMargins="0"/>
  <rowBreaks count="2" manualBreakCount="2">
    <brk id="64" max="16383" man="1"/>
    <brk id="12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60DF8-2A68-4F81-B876-685A275F0046}">
  <sheetPr>
    <tabColor theme="0" tint="-4.9989318521683403E-2"/>
  </sheetPr>
  <dimension ref="A4:N61"/>
  <sheetViews>
    <sheetView workbookViewId="0">
      <selection activeCell="A4" sqref="A4:N4"/>
    </sheetView>
  </sheetViews>
  <sheetFormatPr defaultColWidth="9.140625" defaultRowHeight="12.75" x14ac:dyDescent="0.2"/>
  <cols>
    <col min="1" max="16384" width="9.140625" style="2722"/>
  </cols>
  <sheetData>
    <row r="4" spans="1:14" ht="15.75" x14ac:dyDescent="0.25">
      <c r="A4" s="2983" t="s">
        <v>2380</v>
      </c>
      <c r="B4" s="2983"/>
      <c r="C4" s="2983"/>
      <c r="D4" s="2983"/>
      <c r="E4" s="2983"/>
      <c r="F4" s="2983"/>
      <c r="G4" s="2983"/>
      <c r="H4" s="2983"/>
      <c r="I4" s="2983"/>
      <c r="J4" s="2983"/>
      <c r="K4" s="2983"/>
      <c r="L4" s="2983"/>
      <c r="M4" s="2983"/>
      <c r="N4" s="2983"/>
    </row>
    <row r="6" spans="1:14" x14ac:dyDescent="0.2">
      <c r="A6" s="2723" t="s">
        <v>1943</v>
      </c>
      <c r="B6" s="2982" t="s">
        <v>2381</v>
      </c>
      <c r="C6" s="2982"/>
      <c r="D6" s="2982"/>
      <c r="E6" s="2982"/>
      <c r="F6" s="2982"/>
      <c r="G6" s="2723" t="s">
        <v>2382</v>
      </c>
      <c r="H6" s="2725" t="s">
        <v>2383</v>
      </c>
      <c r="I6" s="2725"/>
      <c r="J6" s="2725"/>
      <c r="K6" s="2725"/>
      <c r="L6" s="2725"/>
      <c r="M6" s="2725"/>
      <c r="N6" s="2725"/>
    </row>
    <row r="7" spans="1:14" x14ac:dyDescent="0.2">
      <c r="A7" s="2723" t="s">
        <v>2384</v>
      </c>
      <c r="B7" s="2724" t="s">
        <v>2385</v>
      </c>
      <c r="C7" s="2724"/>
      <c r="D7" s="2724"/>
      <c r="E7" s="2724"/>
      <c r="F7" s="2724"/>
      <c r="G7" s="2723">
        <v>910</v>
      </c>
      <c r="H7" s="2725" t="s">
        <v>69</v>
      </c>
      <c r="I7" s="2725"/>
      <c r="J7" s="2725"/>
      <c r="K7" s="2725"/>
      <c r="L7" s="2725"/>
      <c r="M7" s="2725"/>
      <c r="N7" s="2725"/>
    </row>
    <row r="8" spans="1:14" x14ac:dyDescent="0.2">
      <c r="A8" s="2723" t="s">
        <v>1945</v>
      </c>
      <c r="B8" s="2724" t="s">
        <v>2386</v>
      </c>
      <c r="C8" s="2724"/>
      <c r="D8" s="2724"/>
      <c r="E8" s="2724"/>
      <c r="F8" s="2724"/>
      <c r="G8" s="2723">
        <v>911</v>
      </c>
      <c r="H8" s="2725" t="s">
        <v>70</v>
      </c>
      <c r="I8" s="2725"/>
      <c r="J8" s="2725"/>
      <c r="K8" s="2725"/>
      <c r="L8" s="2725"/>
      <c r="M8" s="2725"/>
      <c r="N8" s="2725"/>
    </row>
    <row r="9" spans="1:14" x14ac:dyDescent="0.2">
      <c r="A9" s="2723" t="s">
        <v>2387</v>
      </c>
      <c r="B9" s="2984" t="s">
        <v>2388</v>
      </c>
      <c r="C9" s="2984"/>
      <c r="D9" s="2984"/>
      <c r="E9" s="2984"/>
      <c r="F9" s="2984"/>
      <c r="G9" s="2723">
        <v>912</v>
      </c>
      <c r="H9" s="2725" t="s">
        <v>2389</v>
      </c>
      <c r="I9" s="2724"/>
      <c r="J9" s="2724"/>
      <c r="K9" s="2724"/>
      <c r="L9" s="2725"/>
      <c r="M9" s="2725"/>
      <c r="N9" s="2725"/>
    </row>
    <row r="10" spans="1:14" x14ac:dyDescent="0.2">
      <c r="A10" s="2723" t="s">
        <v>4</v>
      </c>
      <c r="B10" s="2724" t="s">
        <v>2390</v>
      </c>
      <c r="C10" s="2724"/>
      <c r="D10" s="2724"/>
      <c r="E10" s="2724"/>
      <c r="F10" s="2724"/>
      <c r="G10" s="2723">
        <v>913</v>
      </c>
      <c r="H10" s="2724" t="s">
        <v>2391</v>
      </c>
      <c r="I10" s="2724"/>
      <c r="J10" s="2724"/>
      <c r="K10" s="2724"/>
      <c r="L10" s="2724"/>
      <c r="M10" s="2724"/>
      <c r="N10" s="2724"/>
    </row>
    <row r="11" spans="1:14" x14ac:dyDescent="0.2">
      <c r="A11" s="2726" t="s">
        <v>8</v>
      </c>
      <c r="B11" s="2724" t="s">
        <v>2392</v>
      </c>
      <c r="C11" s="2724"/>
      <c r="D11" s="2724"/>
      <c r="E11" s="2724"/>
      <c r="F11" s="2724"/>
      <c r="G11" s="2723">
        <v>914</v>
      </c>
      <c r="H11" s="2724" t="s">
        <v>2393</v>
      </c>
      <c r="L11" s="2724"/>
      <c r="M11" s="2724"/>
      <c r="N11" s="2724"/>
    </row>
    <row r="12" spans="1:14" x14ac:dyDescent="0.2">
      <c r="A12" s="2726" t="s">
        <v>31</v>
      </c>
      <c r="B12" s="2724" t="s">
        <v>2394</v>
      </c>
      <c r="C12" s="2724"/>
      <c r="D12" s="2724"/>
      <c r="E12" s="2724"/>
      <c r="F12" s="2724"/>
      <c r="G12" s="2723">
        <v>915</v>
      </c>
      <c r="H12" s="2725" t="s">
        <v>1935</v>
      </c>
      <c r="I12" s="2724"/>
      <c r="J12" s="2724"/>
    </row>
    <row r="13" spans="1:14" x14ac:dyDescent="0.2">
      <c r="A13" s="2726" t="s">
        <v>33</v>
      </c>
      <c r="B13" s="2724" t="s">
        <v>2395</v>
      </c>
      <c r="C13" s="2724"/>
      <c r="D13" s="2724"/>
      <c r="E13" s="2724"/>
      <c r="F13" s="2724"/>
      <c r="G13" s="2723">
        <v>916</v>
      </c>
      <c r="H13" s="2725" t="s">
        <v>2396</v>
      </c>
      <c r="I13" s="2724"/>
      <c r="J13" s="2724"/>
      <c r="K13" s="2724"/>
      <c r="L13" s="2724"/>
      <c r="M13" s="2724"/>
      <c r="N13" s="2724"/>
    </row>
    <row r="14" spans="1:14" x14ac:dyDescent="0.2">
      <c r="A14" s="2726" t="s">
        <v>14</v>
      </c>
      <c r="B14" s="2724" t="s">
        <v>2397</v>
      </c>
      <c r="C14" s="2724"/>
      <c r="D14" s="2724"/>
      <c r="E14" s="2724"/>
      <c r="F14" s="2724"/>
      <c r="G14" s="2723">
        <v>917</v>
      </c>
      <c r="H14" s="2724" t="s">
        <v>74</v>
      </c>
      <c r="I14" s="2724"/>
      <c r="J14" s="2724"/>
      <c r="K14" s="2724"/>
      <c r="L14" s="2724"/>
      <c r="M14" s="2724"/>
      <c r="N14" s="2724"/>
    </row>
    <row r="15" spans="1:14" x14ac:dyDescent="0.2">
      <c r="A15" s="2726" t="s">
        <v>16</v>
      </c>
      <c r="B15" s="2724" t="s">
        <v>2398</v>
      </c>
      <c r="C15" s="2724"/>
      <c r="D15" s="2724"/>
      <c r="E15" s="2724"/>
      <c r="F15" s="2724"/>
      <c r="G15" s="2723">
        <v>919</v>
      </c>
      <c r="H15" s="2724" t="s">
        <v>75</v>
      </c>
      <c r="I15" s="2724"/>
      <c r="J15" s="2724"/>
      <c r="K15" s="2724"/>
      <c r="L15" s="2724"/>
      <c r="M15" s="2724"/>
      <c r="N15" s="2724"/>
    </row>
    <row r="16" spans="1:14" x14ac:dyDescent="0.2">
      <c r="A16" s="2726" t="s">
        <v>18</v>
      </c>
      <c r="B16" s="2724" t="s">
        <v>2399</v>
      </c>
      <c r="C16" s="2724"/>
      <c r="D16" s="2724"/>
      <c r="E16" s="2724"/>
      <c r="F16" s="2724"/>
      <c r="G16" s="2723">
        <v>920</v>
      </c>
      <c r="H16" s="2724" t="s">
        <v>76</v>
      </c>
      <c r="I16" s="2725"/>
      <c r="J16" s="2725"/>
      <c r="K16" s="2725"/>
      <c r="L16" s="2725"/>
      <c r="M16" s="2724"/>
      <c r="N16" s="2724"/>
    </row>
    <row r="17" spans="1:14" x14ac:dyDescent="0.2">
      <c r="A17" s="2726" t="s">
        <v>19</v>
      </c>
      <c r="B17" s="2724" t="s">
        <v>2400</v>
      </c>
      <c r="C17" s="2724"/>
      <c r="D17" s="2724"/>
      <c r="E17" s="2724"/>
      <c r="F17" s="2724"/>
      <c r="G17" s="2723">
        <v>921</v>
      </c>
      <c r="H17" s="2725" t="s">
        <v>2401</v>
      </c>
      <c r="I17" s="2724"/>
      <c r="J17" s="2724"/>
      <c r="K17" s="2724"/>
      <c r="L17" s="2724"/>
      <c r="M17" s="2724"/>
      <c r="N17" s="2724"/>
    </row>
    <row r="18" spans="1:14" x14ac:dyDescent="0.2">
      <c r="A18" s="2726" t="s">
        <v>21</v>
      </c>
      <c r="B18" s="2724" t="s">
        <v>2402</v>
      </c>
      <c r="C18" s="2724"/>
      <c r="D18" s="2724"/>
      <c r="E18" s="2724"/>
      <c r="F18" s="2724"/>
      <c r="G18" s="2723">
        <v>923</v>
      </c>
      <c r="H18" s="2724" t="s">
        <v>2403</v>
      </c>
      <c r="I18" s="2724"/>
      <c r="J18" s="2724"/>
      <c r="K18" s="2724"/>
      <c r="L18" s="2724"/>
      <c r="M18" s="2724"/>
      <c r="N18" s="2724"/>
    </row>
    <row r="19" spans="1:14" x14ac:dyDescent="0.2">
      <c r="A19" s="2726" t="s">
        <v>23</v>
      </c>
      <c r="B19" s="2724" t="s">
        <v>2404</v>
      </c>
      <c r="C19" s="2724"/>
      <c r="D19" s="2724"/>
      <c r="E19" s="2724"/>
      <c r="F19" s="2724"/>
      <c r="G19" s="2723">
        <v>924</v>
      </c>
      <c r="H19" s="2724" t="s">
        <v>78</v>
      </c>
      <c r="I19" s="2724"/>
      <c r="J19" s="2724"/>
      <c r="K19" s="2724"/>
      <c r="L19" s="2724"/>
      <c r="M19" s="2724"/>
      <c r="N19" s="2724"/>
    </row>
    <row r="20" spans="1:14" x14ac:dyDescent="0.2">
      <c r="A20" s="2726" t="s">
        <v>35</v>
      </c>
      <c r="B20" s="2724" t="s">
        <v>2405</v>
      </c>
      <c r="C20" s="2724"/>
      <c r="D20" s="2724"/>
      <c r="E20" s="2724"/>
      <c r="F20" s="2724"/>
      <c r="G20" s="2723">
        <v>925</v>
      </c>
      <c r="H20" s="2724" t="s">
        <v>2406</v>
      </c>
      <c r="I20" s="2724"/>
      <c r="J20" s="2724"/>
      <c r="K20" s="2724"/>
      <c r="L20" s="2724"/>
      <c r="M20" s="2724"/>
      <c r="N20" s="2724"/>
    </row>
    <row r="21" spans="1:14" x14ac:dyDescent="0.2">
      <c r="A21" s="2726" t="s">
        <v>37</v>
      </c>
      <c r="B21" s="2724" t="s">
        <v>2407</v>
      </c>
      <c r="C21" s="2724"/>
      <c r="D21" s="2724"/>
      <c r="E21" s="2724"/>
      <c r="F21" s="2724"/>
      <c r="G21" s="2723">
        <v>926</v>
      </c>
      <c r="H21" s="2724" t="s">
        <v>98</v>
      </c>
      <c r="I21" s="2724"/>
      <c r="J21" s="2724"/>
      <c r="K21" s="2724"/>
      <c r="L21" s="2724"/>
      <c r="M21" s="2724"/>
      <c r="N21" s="2724"/>
    </row>
    <row r="22" spans="1:14" x14ac:dyDescent="0.2">
      <c r="A22" s="2726" t="s">
        <v>39</v>
      </c>
      <c r="B22" s="2724" t="s">
        <v>2408</v>
      </c>
      <c r="C22" s="2724"/>
      <c r="D22" s="2724"/>
      <c r="E22" s="2724"/>
      <c r="F22" s="2724"/>
      <c r="G22" s="2723">
        <v>927</v>
      </c>
      <c r="H22" s="2724" t="s">
        <v>1941</v>
      </c>
      <c r="J22" s="2724"/>
      <c r="K22" s="2724"/>
      <c r="L22" s="2724"/>
      <c r="M22" s="2724"/>
      <c r="N22" s="2724"/>
    </row>
    <row r="23" spans="1:14" x14ac:dyDescent="0.2">
      <c r="A23" s="2726" t="s">
        <v>2409</v>
      </c>
      <c r="B23" s="2724" t="s">
        <v>2410</v>
      </c>
      <c r="C23" s="2724"/>
      <c r="D23" s="2724"/>
      <c r="E23" s="2724"/>
      <c r="F23" s="2724"/>
      <c r="G23" s="2723">
        <v>931</v>
      </c>
      <c r="H23" s="2724" t="s">
        <v>99</v>
      </c>
      <c r="I23" s="2724"/>
      <c r="J23" s="2724"/>
      <c r="K23" s="2724"/>
      <c r="L23" s="2724"/>
      <c r="M23" s="2724"/>
      <c r="N23" s="2724"/>
    </row>
    <row r="24" spans="1:14" x14ac:dyDescent="0.2">
      <c r="A24" s="2726" t="s">
        <v>41</v>
      </c>
      <c r="B24" s="2724" t="s">
        <v>2411</v>
      </c>
      <c r="C24" s="2724"/>
      <c r="D24" s="2724"/>
      <c r="E24" s="2724"/>
      <c r="F24" s="2724"/>
      <c r="G24" s="2723">
        <v>932</v>
      </c>
      <c r="H24" s="2724" t="s">
        <v>2412</v>
      </c>
      <c r="I24" s="2724"/>
      <c r="J24" s="2724"/>
      <c r="K24" s="2724"/>
      <c r="L24" s="2724"/>
      <c r="M24" s="2724"/>
      <c r="N24" s="2724"/>
    </row>
    <row r="25" spans="1:14" x14ac:dyDescent="0.2">
      <c r="A25" s="2726" t="s">
        <v>10</v>
      </c>
      <c r="B25" s="2724" t="s">
        <v>2413</v>
      </c>
      <c r="C25" s="2724"/>
      <c r="D25" s="2724"/>
      <c r="E25" s="2724"/>
      <c r="F25" s="2724"/>
      <c r="G25" s="2723">
        <v>934</v>
      </c>
      <c r="H25" s="2724" t="s">
        <v>101</v>
      </c>
      <c r="I25" s="2724"/>
      <c r="J25" s="2724"/>
      <c r="K25" s="2724"/>
      <c r="L25" s="2724"/>
      <c r="M25" s="2724"/>
      <c r="N25" s="2724"/>
    </row>
    <row r="26" spans="1:14" x14ac:dyDescent="0.2">
      <c r="A26" s="2726" t="s">
        <v>26</v>
      </c>
      <c r="B26" s="2724" t="s">
        <v>2414</v>
      </c>
      <c r="C26" s="2724"/>
      <c r="D26" s="2724"/>
      <c r="E26" s="2724"/>
      <c r="F26" s="2724"/>
      <c r="G26" s="2723"/>
      <c r="H26" s="2724"/>
      <c r="I26" s="2724"/>
      <c r="J26" s="2724"/>
      <c r="K26" s="2724"/>
      <c r="L26" s="2724"/>
      <c r="M26" s="2724"/>
      <c r="N26" s="2724"/>
    </row>
    <row r="27" spans="1:14" x14ac:dyDescent="0.2">
      <c r="A27" s="2726" t="s">
        <v>43</v>
      </c>
      <c r="B27" s="2724" t="s">
        <v>2415</v>
      </c>
      <c r="C27" s="2724"/>
      <c r="D27" s="2724"/>
      <c r="G27" s="2723"/>
      <c r="H27" s="2724"/>
      <c r="I27" s="2725"/>
      <c r="J27" s="2725"/>
      <c r="K27" s="2725"/>
      <c r="L27" s="2725"/>
      <c r="M27" s="2725"/>
      <c r="N27" s="2725"/>
    </row>
    <row r="28" spans="1:14" x14ac:dyDescent="0.2">
      <c r="A28" s="2726" t="s">
        <v>1928</v>
      </c>
      <c r="B28" s="2724" t="s">
        <v>2416</v>
      </c>
      <c r="C28" s="2724"/>
      <c r="D28" s="2724"/>
      <c r="G28" s="2723"/>
      <c r="H28" s="2724"/>
      <c r="I28" s="2725"/>
      <c r="J28" s="2725"/>
      <c r="K28" s="2725"/>
      <c r="L28" s="2725"/>
      <c r="M28" s="2725"/>
      <c r="N28" s="2725"/>
    </row>
    <row r="29" spans="1:14" x14ac:dyDescent="0.2">
      <c r="A29" s="2727"/>
      <c r="B29" s="2725"/>
      <c r="C29" s="2725"/>
      <c r="D29" s="2725"/>
      <c r="E29" s="2725"/>
      <c r="F29" s="2725"/>
      <c r="G29" s="2725"/>
      <c r="H29" s="2725"/>
      <c r="I29" s="2723"/>
      <c r="J29" s="2982"/>
      <c r="K29" s="2982"/>
      <c r="L29" s="2982"/>
      <c r="M29" s="2982"/>
      <c r="N29" s="2725"/>
    </row>
    <row r="30" spans="1:14" x14ac:dyDescent="0.2">
      <c r="A30" s="2723" t="s">
        <v>1</v>
      </c>
      <c r="B30" s="2724" t="s">
        <v>2417</v>
      </c>
      <c r="C30" s="2724"/>
      <c r="D30" s="2724"/>
      <c r="E30" s="2724"/>
      <c r="F30" s="2724"/>
      <c r="G30" s="2724"/>
      <c r="H30" s="2724"/>
      <c r="I30" s="2723"/>
      <c r="J30" s="2982"/>
      <c r="K30" s="2982"/>
      <c r="L30" s="2982"/>
      <c r="M30" s="2982"/>
      <c r="N30" s="2725"/>
    </row>
    <row r="31" spans="1:14" x14ac:dyDescent="0.2">
      <c r="A31" s="2723" t="s">
        <v>2</v>
      </c>
      <c r="B31" s="2724" t="s">
        <v>2418</v>
      </c>
      <c r="C31" s="2724"/>
      <c r="D31" s="2724"/>
      <c r="E31" s="2724"/>
      <c r="F31" s="2724"/>
      <c r="G31" s="2724"/>
      <c r="H31" s="2724"/>
      <c r="I31" s="2723"/>
      <c r="J31" s="2982"/>
      <c r="K31" s="2982"/>
      <c r="L31" s="2982"/>
      <c r="M31" s="2725"/>
      <c r="N31" s="2725"/>
    </row>
    <row r="32" spans="1:14" x14ac:dyDescent="0.2">
      <c r="A32" s="2723" t="s">
        <v>161</v>
      </c>
      <c r="B32" s="2724" t="s">
        <v>2419</v>
      </c>
      <c r="C32" s="2724"/>
      <c r="D32" s="2724"/>
      <c r="E32" s="2724"/>
      <c r="F32" s="2724"/>
      <c r="G32" s="2724"/>
      <c r="H32" s="2724"/>
      <c r="I32" s="2725"/>
      <c r="J32" s="2725"/>
      <c r="K32" s="2725"/>
      <c r="L32" s="2725"/>
      <c r="M32" s="2725"/>
      <c r="N32" s="2725"/>
    </row>
    <row r="33" spans="1:14" x14ac:dyDescent="0.2">
      <c r="A33" s="2723" t="s">
        <v>170</v>
      </c>
      <c r="B33" s="2725" t="s">
        <v>2420</v>
      </c>
      <c r="C33" s="2725"/>
      <c r="D33" s="2725"/>
      <c r="E33" s="2725"/>
      <c r="F33" s="2725"/>
      <c r="G33" s="2725"/>
      <c r="H33" s="2725"/>
      <c r="I33" s="2724"/>
      <c r="J33" s="2724"/>
      <c r="K33" s="2724"/>
      <c r="L33" s="2725"/>
      <c r="M33" s="2725"/>
      <c r="N33" s="2725"/>
    </row>
    <row r="34" spans="1:14" x14ac:dyDescent="0.2">
      <c r="A34" s="2723" t="s">
        <v>432</v>
      </c>
      <c r="B34" s="2724" t="s">
        <v>2421</v>
      </c>
      <c r="C34" s="2724"/>
      <c r="D34" s="2724"/>
      <c r="E34" s="2724"/>
      <c r="F34" s="2724"/>
      <c r="G34" s="2724"/>
      <c r="H34" s="2724"/>
      <c r="I34" s="2724"/>
      <c r="J34" s="2724"/>
      <c r="K34" s="2724"/>
      <c r="L34" s="2725"/>
      <c r="M34" s="2725"/>
      <c r="N34" s="2725"/>
    </row>
    <row r="35" spans="1:14" x14ac:dyDescent="0.2">
      <c r="A35" s="2723" t="s">
        <v>159</v>
      </c>
      <c r="B35" s="2724" t="s">
        <v>2422</v>
      </c>
      <c r="C35" s="2724"/>
      <c r="D35" s="2724"/>
      <c r="E35" s="2724"/>
      <c r="F35" s="2724"/>
      <c r="G35" s="2724"/>
      <c r="H35" s="2724"/>
      <c r="I35" s="2724"/>
      <c r="J35" s="2724"/>
      <c r="K35" s="2724"/>
      <c r="L35" s="2725"/>
      <c r="M35" s="2725"/>
      <c r="N35" s="2725"/>
    </row>
    <row r="36" spans="1:14" x14ac:dyDescent="0.2">
      <c r="A36" s="2723" t="s">
        <v>575</v>
      </c>
      <c r="B36" s="2724" t="s">
        <v>2423</v>
      </c>
      <c r="C36" s="2724"/>
      <c r="D36" s="2724"/>
      <c r="E36" s="2724"/>
      <c r="F36" s="2724"/>
      <c r="G36" s="2724"/>
      <c r="H36" s="2724"/>
      <c r="I36" s="2724"/>
      <c r="J36" s="2724"/>
      <c r="K36" s="2724"/>
      <c r="L36" s="2725"/>
      <c r="M36" s="2725"/>
      <c r="N36" s="2725"/>
    </row>
    <row r="37" spans="1:14" x14ac:dyDescent="0.2">
      <c r="A37" s="2723" t="s">
        <v>576</v>
      </c>
      <c r="B37" s="2724" t="s">
        <v>2424</v>
      </c>
      <c r="C37" s="2724"/>
      <c r="D37" s="2724"/>
      <c r="E37" s="2724"/>
      <c r="F37" s="2724"/>
      <c r="G37" s="2724"/>
      <c r="H37" s="2724"/>
      <c r="I37" s="2725"/>
      <c r="J37" s="2725"/>
      <c r="K37" s="2725"/>
      <c r="L37" s="2725"/>
      <c r="M37" s="2725"/>
      <c r="N37" s="2725"/>
    </row>
    <row r="38" spans="1:14" x14ac:dyDescent="0.2">
      <c r="A38" s="2725"/>
      <c r="B38" s="2725"/>
      <c r="C38" s="2725"/>
      <c r="D38" s="2725"/>
      <c r="E38" s="2725"/>
      <c r="F38" s="2725"/>
      <c r="G38" s="2725"/>
      <c r="H38" s="2725"/>
      <c r="I38" s="2725"/>
      <c r="J38" s="2725"/>
      <c r="K38" s="2725"/>
      <c r="L38" s="2725"/>
      <c r="M38" s="2725"/>
      <c r="N38" s="2725"/>
    </row>
    <row r="39" spans="1:14" x14ac:dyDescent="0.2">
      <c r="A39" s="2725"/>
      <c r="B39" s="2725"/>
      <c r="C39" s="2725"/>
      <c r="D39" s="2725"/>
      <c r="E39" s="2725"/>
      <c r="F39" s="2725"/>
      <c r="G39" s="2725"/>
      <c r="H39" s="2725"/>
      <c r="I39" s="2725"/>
      <c r="J39" s="2725"/>
      <c r="K39" s="2725"/>
      <c r="L39" s="2725"/>
      <c r="M39" s="2725"/>
      <c r="N39" s="2725"/>
    </row>
    <row r="40" spans="1:14" x14ac:dyDescent="0.2">
      <c r="A40" s="2725"/>
      <c r="B40" s="2725"/>
      <c r="C40" s="2725"/>
      <c r="D40" s="2725"/>
      <c r="E40" s="2725"/>
      <c r="F40" s="2725"/>
      <c r="G40" s="2725"/>
      <c r="H40" s="2725"/>
      <c r="I40" s="2725"/>
      <c r="J40" s="2725"/>
      <c r="K40" s="2725"/>
      <c r="L40" s="2725"/>
      <c r="M40" s="2725"/>
      <c r="N40" s="2725"/>
    </row>
    <row r="41" spans="1:14" x14ac:dyDescent="0.2">
      <c r="A41" s="2725"/>
      <c r="B41" s="2725"/>
      <c r="C41" s="2725"/>
      <c r="D41" s="2725"/>
      <c r="E41" s="2725"/>
      <c r="F41" s="2725"/>
      <c r="G41" s="2725"/>
      <c r="H41" s="2725"/>
      <c r="I41" s="2725"/>
      <c r="J41" s="2725"/>
      <c r="K41" s="2725"/>
      <c r="L41" s="2725"/>
      <c r="M41" s="2725"/>
      <c r="N41" s="2725"/>
    </row>
    <row r="42" spans="1:14" x14ac:dyDescent="0.2">
      <c r="A42" s="2725"/>
      <c r="B42" s="2725"/>
      <c r="C42" s="2725"/>
      <c r="D42" s="2725"/>
      <c r="E42" s="2725"/>
      <c r="F42" s="2725"/>
      <c r="G42" s="2725"/>
      <c r="H42" s="2725"/>
      <c r="I42" s="2725"/>
      <c r="J42" s="2725"/>
      <c r="K42" s="2725"/>
      <c r="L42" s="2725"/>
      <c r="M42" s="2725"/>
      <c r="N42" s="2725"/>
    </row>
    <row r="43" spans="1:14" x14ac:dyDescent="0.2">
      <c r="A43" s="2725"/>
      <c r="B43" s="2725"/>
      <c r="C43" s="2725"/>
      <c r="D43" s="2725"/>
      <c r="E43" s="2725"/>
      <c r="F43" s="2725"/>
      <c r="G43" s="2725"/>
      <c r="H43" s="2725"/>
      <c r="I43" s="2725"/>
      <c r="J43" s="2725"/>
      <c r="K43" s="2725"/>
      <c r="L43" s="2725"/>
      <c r="M43" s="2725"/>
      <c r="N43" s="2725"/>
    </row>
    <row r="44" spans="1:14" x14ac:dyDescent="0.2">
      <c r="A44" s="2725"/>
      <c r="B44" s="2725"/>
      <c r="C44" s="2725"/>
      <c r="D44" s="2725"/>
      <c r="E44" s="2725"/>
      <c r="F44" s="2725"/>
      <c r="G44" s="2725"/>
      <c r="H44" s="2725"/>
      <c r="I44" s="2725"/>
      <c r="J44" s="2725"/>
      <c r="K44" s="2725"/>
      <c r="L44" s="2725"/>
      <c r="M44" s="2725"/>
      <c r="N44" s="2725"/>
    </row>
    <row r="45" spans="1:14" x14ac:dyDescent="0.2">
      <c r="A45" s="2725"/>
      <c r="B45" s="2725"/>
      <c r="C45" s="2725"/>
      <c r="D45" s="2725"/>
      <c r="E45" s="2725"/>
      <c r="F45" s="2725"/>
      <c r="G45" s="2725"/>
      <c r="H45" s="2725"/>
      <c r="I45" s="2725"/>
      <c r="J45" s="2725"/>
      <c r="K45" s="2725"/>
      <c r="L45" s="2725"/>
      <c r="M45" s="2725"/>
      <c r="N45" s="2725"/>
    </row>
    <row r="46" spans="1:14" x14ac:dyDescent="0.2">
      <c r="A46" s="2725"/>
      <c r="B46" s="2725"/>
      <c r="C46" s="2725"/>
      <c r="D46" s="2725"/>
      <c r="E46" s="2725"/>
      <c r="F46" s="2725"/>
      <c r="G46" s="2725"/>
      <c r="H46" s="2725"/>
      <c r="I46" s="2725"/>
      <c r="J46" s="2725"/>
      <c r="K46" s="2725"/>
      <c r="L46" s="2725"/>
      <c r="M46" s="2725"/>
      <c r="N46" s="2725"/>
    </row>
    <row r="47" spans="1:14" x14ac:dyDescent="0.2">
      <c r="A47" s="2725"/>
      <c r="B47" s="2725"/>
      <c r="C47" s="2725"/>
      <c r="D47" s="2725"/>
      <c r="E47" s="2725"/>
      <c r="F47" s="2725"/>
      <c r="G47" s="2725"/>
      <c r="H47" s="2725"/>
      <c r="I47" s="2725"/>
      <c r="J47" s="2725"/>
      <c r="K47" s="2725"/>
      <c r="L47" s="2725"/>
      <c r="M47" s="2725"/>
      <c r="N47" s="2725"/>
    </row>
    <row r="48" spans="1:14" x14ac:dyDescent="0.2">
      <c r="A48" s="2725"/>
      <c r="B48" s="2725"/>
      <c r="C48" s="2725"/>
      <c r="D48" s="2725"/>
      <c r="E48" s="2725"/>
      <c r="F48" s="2725"/>
      <c r="G48" s="2725"/>
      <c r="H48" s="2725"/>
      <c r="I48" s="2725"/>
      <c r="J48" s="2725"/>
      <c r="K48" s="2725"/>
      <c r="L48" s="2725"/>
      <c r="M48" s="2725"/>
      <c r="N48" s="2725"/>
    </row>
    <row r="49" spans="1:14" x14ac:dyDescent="0.2">
      <c r="A49" s="2725"/>
      <c r="B49" s="2725"/>
      <c r="C49" s="2725"/>
      <c r="D49" s="2725"/>
      <c r="E49" s="2725"/>
      <c r="F49" s="2725"/>
      <c r="G49" s="2725"/>
      <c r="H49" s="2725"/>
      <c r="I49" s="2725"/>
      <c r="J49" s="2725"/>
      <c r="K49" s="2725"/>
      <c r="L49" s="2725"/>
      <c r="M49" s="2725"/>
      <c r="N49" s="2725"/>
    </row>
    <row r="50" spans="1:14" x14ac:dyDescent="0.2">
      <c r="A50" s="2725"/>
      <c r="B50" s="2725"/>
      <c r="C50" s="2725"/>
      <c r="D50" s="2725"/>
      <c r="E50" s="2725"/>
      <c r="F50" s="2725"/>
      <c r="G50" s="2725"/>
      <c r="H50" s="2725"/>
      <c r="I50" s="2725"/>
      <c r="J50" s="2725"/>
      <c r="K50" s="2725"/>
      <c r="L50" s="2725"/>
      <c r="M50" s="2725"/>
      <c r="N50" s="2725"/>
    </row>
    <row r="51" spans="1:14" x14ac:dyDescent="0.2">
      <c r="A51" s="2725"/>
      <c r="B51" s="2725"/>
      <c r="C51" s="2725"/>
      <c r="D51" s="2725"/>
      <c r="E51" s="2725"/>
      <c r="F51" s="2725"/>
      <c r="G51" s="2725"/>
      <c r="H51" s="2725"/>
      <c r="I51" s="2725"/>
      <c r="J51" s="2725"/>
      <c r="K51" s="2725"/>
      <c r="L51" s="2725"/>
      <c r="M51" s="2725"/>
      <c r="N51" s="2725"/>
    </row>
    <row r="52" spans="1:14" x14ac:dyDescent="0.2">
      <c r="A52" s="2725"/>
      <c r="B52" s="2725"/>
      <c r="C52" s="2725"/>
      <c r="D52" s="2725"/>
      <c r="E52" s="2725"/>
      <c r="F52" s="2725"/>
      <c r="G52" s="2725"/>
      <c r="H52" s="2725"/>
      <c r="I52" s="2725"/>
      <c r="J52" s="2725"/>
      <c r="K52" s="2725"/>
      <c r="L52" s="2725"/>
      <c r="M52" s="2725"/>
      <c r="N52" s="2725"/>
    </row>
    <row r="53" spans="1:14" x14ac:dyDescent="0.2">
      <c r="A53" s="2725"/>
      <c r="B53" s="2725"/>
      <c r="C53" s="2725"/>
      <c r="D53" s="2725"/>
      <c r="E53" s="2725"/>
      <c r="F53" s="2725"/>
      <c r="G53" s="2725"/>
      <c r="H53" s="2725"/>
      <c r="I53" s="2725"/>
      <c r="J53" s="2725"/>
      <c r="K53" s="2725"/>
      <c r="L53" s="2725"/>
      <c r="M53" s="2725"/>
      <c r="N53" s="2725"/>
    </row>
    <row r="54" spans="1:14" x14ac:dyDescent="0.2">
      <c r="A54" s="2725"/>
      <c r="B54" s="2725"/>
      <c r="C54" s="2725"/>
      <c r="D54" s="2725"/>
      <c r="E54" s="2725"/>
      <c r="F54" s="2725"/>
      <c r="G54" s="2725"/>
      <c r="H54" s="2725"/>
      <c r="I54" s="2725"/>
      <c r="J54" s="2725"/>
      <c r="K54" s="2725"/>
      <c r="L54" s="2725"/>
      <c r="M54" s="2725"/>
      <c r="N54" s="2725"/>
    </row>
    <row r="55" spans="1:14" x14ac:dyDescent="0.2">
      <c r="A55" s="2725"/>
      <c r="B55" s="2725"/>
      <c r="C55" s="2725"/>
      <c r="D55" s="2725"/>
      <c r="E55" s="2725"/>
      <c r="F55" s="2725"/>
      <c r="G55" s="2725"/>
      <c r="H55" s="2725"/>
      <c r="I55" s="2725"/>
      <c r="J55" s="2725"/>
      <c r="K55" s="2725"/>
      <c r="L55" s="2725"/>
      <c r="M55" s="2725"/>
      <c r="N55" s="2725"/>
    </row>
    <row r="56" spans="1:14" x14ac:dyDescent="0.2">
      <c r="A56" s="2725"/>
      <c r="B56" s="2725"/>
      <c r="C56" s="2725"/>
      <c r="D56" s="2725"/>
      <c r="E56" s="2725"/>
      <c r="F56" s="2725"/>
      <c r="G56" s="2725"/>
      <c r="H56" s="2725"/>
      <c r="I56" s="2725"/>
      <c r="J56" s="2725"/>
      <c r="K56" s="2725"/>
      <c r="L56" s="2725"/>
      <c r="M56" s="2725"/>
      <c r="N56" s="2725"/>
    </row>
    <row r="57" spans="1:14" x14ac:dyDescent="0.2">
      <c r="A57" s="2725"/>
      <c r="B57" s="2725"/>
      <c r="C57" s="2725"/>
      <c r="D57" s="2725"/>
      <c r="E57" s="2725"/>
      <c r="F57" s="2725"/>
      <c r="G57" s="2725"/>
      <c r="H57" s="2725"/>
      <c r="I57" s="2725"/>
      <c r="J57" s="2725"/>
      <c r="K57" s="2725"/>
      <c r="L57" s="2725"/>
      <c r="M57" s="2725"/>
      <c r="N57" s="2725"/>
    </row>
    <row r="58" spans="1:14" x14ac:dyDescent="0.2">
      <c r="A58" s="2725"/>
      <c r="B58" s="2725"/>
      <c r="C58" s="2725"/>
      <c r="D58" s="2725"/>
      <c r="E58" s="2725"/>
      <c r="F58" s="2725"/>
      <c r="G58" s="2725"/>
      <c r="H58" s="2725"/>
      <c r="I58" s="2725"/>
      <c r="J58" s="2725"/>
      <c r="K58" s="2725"/>
      <c r="L58" s="2725"/>
      <c r="M58" s="2725"/>
      <c r="N58" s="2725"/>
    </row>
    <row r="59" spans="1:14" x14ac:dyDescent="0.2">
      <c r="A59" s="2725"/>
      <c r="B59" s="2725"/>
      <c r="C59" s="2725"/>
      <c r="D59" s="2725"/>
      <c r="E59" s="2725"/>
      <c r="F59" s="2725"/>
      <c r="G59" s="2725"/>
      <c r="H59" s="2725"/>
      <c r="I59" s="2725"/>
      <c r="J59" s="2725"/>
      <c r="K59" s="2725"/>
      <c r="L59" s="2725"/>
      <c r="M59" s="2725"/>
      <c r="N59" s="2725"/>
    </row>
    <row r="60" spans="1:14" x14ac:dyDescent="0.2">
      <c r="A60" s="2725"/>
      <c r="B60" s="2725"/>
      <c r="C60" s="2725"/>
      <c r="D60" s="2725"/>
      <c r="E60" s="2725"/>
      <c r="F60" s="2725"/>
      <c r="G60" s="2725"/>
      <c r="H60" s="2725"/>
      <c r="I60" s="2725"/>
      <c r="J60" s="2725"/>
      <c r="K60" s="2725"/>
      <c r="L60" s="2725"/>
      <c r="M60" s="2725"/>
      <c r="N60" s="2725"/>
    </row>
    <row r="61" spans="1:14" x14ac:dyDescent="0.2">
      <c r="A61" s="2725"/>
      <c r="B61" s="2725"/>
      <c r="C61" s="2725"/>
      <c r="D61" s="2725"/>
      <c r="E61" s="2725"/>
      <c r="F61" s="2725"/>
      <c r="G61" s="2725"/>
      <c r="H61" s="2725"/>
    </row>
  </sheetData>
  <mergeCells count="6">
    <mergeCell ref="J31:L31"/>
    <mergeCell ref="A4:N4"/>
    <mergeCell ref="B6:F6"/>
    <mergeCell ref="B9:F9"/>
    <mergeCell ref="J29:M29"/>
    <mergeCell ref="J30:M30"/>
  </mergeCells>
  <printOptions horizontalCentered="1"/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9815A-0956-47F9-8146-5F654DA3AA06}">
  <sheetPr>
    <tabColor theme="8" tint="0.59999389629810485"/>
  </sheetPr>
  <dimension ref="A1:L27"/>
  <sheetViews>
    <sheetView zoomScaleNormal="100" zoomScaleSheetLayoutView="75" workbookViewId="0">
      <selection sqref="A1:J1"/>
    </sheetView>
  </sheetViews>
  <sheetFormatPr defaultColWidth="9.140625" defaultRowHeight="11.25" x14ac:dyDescent="0.2"/>
  <cols>
    <col min="1" max="1" width="8.7109375" style="886" bestFit="1" customWidth="1"/>
    <col min="2" max="2" width="3.85546875" style="963" customWidth="1"/>
    <col min="3" max="3" width="7.7109375" style="886" customWidth="1"/>
    <col min="4" max="4" width="43" style="886" customWidth="1"/>
    <col min="5" max="5" width="10.42578125" style="886" customWidth="1"/>
    <col min="6" max="7" width="9.140625" style="886" customWidth="1"/>
    <col min="8" max="8" width="9.140625" style="963" customWidth="1"/>
    <col min="9" max="9" width="9.42578125" style="886" customWidth="1"/>
    <col min="10" max="10" width="12.28515625" style="886" customWidth="1"/>
    <col min="11" max="16384" width="9.140625" style="886"/>
  </cols>
  <sheetData>
    <row r="1" spans="1:12" ht="18" customHeight="1" x14ac:dyDescent="0.25">
      <c r="A1" s="3014" t="s">
        <v>1937</v>
      </c>
      <c r="B1" s="3014"/>
      <c r="C1" s="3014"/>
      <c r="D1" s="3014"/>
      <c r="E1" s="3014"/>
      <c r="F1" s="3014"/>
      <c r="G1" s="3014"/>
      <c r="H1" s="3014"/>
      <c r="I1" s="3014"/>
      <c r="J1" s="3014"/>
    </row>
    <row r="2" spans="1:12" ht="12.75" customHeight="1" x14ac:dyDescent="0.2"/>
    <row r="3" spans="1:12" s="3" customFormat="1" ht="15.75" customHeight="1" x14ac:dyDescent="0.25">
      <c r="A3" s="3064" t="s">
        <v>657</v>
      </c>
      <c r="B3" s="3064"/>
      <c r="C3" s="3064"/>
      <c r="D3" s="3064"/>
      <c r="E3" s="3064"/>
      <c r="F3" s="3064"/>
      <c r="G3" s="3064"/>
      <c r="H3" s="3064"/>
      <c r="I3" s="3064"/>
      <c r="J3" s="3064"/>
    </row>
    <row r="4" spans="1:12" s="3" customFormat="1" ht="15.75" customHeight="1" x14ac:dyDescent="0.25">
      <c r="B4" s="162"/>
      <c r="C4" s="162"/>
      <c r="D4" s="162"/>
      <c r="E4" s="162"/>
      <c r="F4" s="162"/>
      <c r="G4" s="162"/>
      <c r="H4" s="162"/>
    </row>
    <row r="5" spans="1:12" ht="18.75" customHeight="1" x14ac:dyDescent="0.25">
      <c r="B5" s="993" t="s">
        <v>751</v>
      </c>
      <c r="C5" s="993"/>
      <c r="D5" s="993"/>
      <c r="E5" s="993"/>
      <c r="F5" s="993"/>
      <c r="G5" s="993"/>
      <c r="H5" s="994"/>
    </row>
    <row r="6" spans="1:12" s="186" customFormat="1" ht="12.75" customHeight="1" thickBot="1" x14ac:dyDescent="0.25">
      <c r="B6" s="194"/>
      <c r="C6" s="194"/>
      <c r="D6" s="194"/>
      <c r="E6" s="194"/>
      <c r="F6" s="194"/>
      <c r="G6" s="194"/>
      <c r="H6" s="194"/>
      <c r="I6" s="194"/>
      <c r="J6" s="166" t="s">
        <v>106</v>
      </c>
    </row>
    <row r="7" spans="1:12" s="186" customFormat="1" ht="17.25" customHeight="1" thickBot="1" x14ac:dyDescent="0.25">
      <c r="A7" s="3074" t="s">
        <v>1943</v>
      </c>
      <c r="B7" s="3094" t="s">
        <v>294</v>
      </c>
      <c r="C7" s="3086" t="s">
        <v>752</v>
      </c>
      <c r="D7" s="3068" t="s">
        <v>429</v>
      </c>
      <c r="E7" s="3117" t="s">
        <v>2194</v>
      </c>
      <c r="F7" s="3115" t="s">
        <v>2195</v>
      </c>
      <c r="G7" s="3115"/>
      <c r="H7" s="3115"/>
      <c r="I7" s="3115"/>
      <c r="J7" s="3116"/>
      <c r="L7" s="409"/>
    </row>
    <row r="8" spans="1:12" s="186" customFormat="1" ht="29.25" customHeight="1" thickBot="1" x14ac:dyDescent="0.25">
      <c r="A8" s="3171"/>
      <c r="B8" s="3095"/>
      <c r="C8" s="3096"/>
      <c r="D8" s="3069"/>
      <c r="E8" s="3118"/>
      <c r="F8" s="2571" t="s">
        <v>1196</v>
      </c>
      <c r="G8" s="2572" t="s">
        <v>1195</v>
      </c>
      <c r="H8" s="2573" t="s">
        <v>2202</v>
      </c>
      <c r="I8" s="2613" t="s">
        <v>431</v>
      </c>
      <c r="J8" s="2608" t="s">
        <v>2196</v>
      </c>
      <c r="K8" s="2619"/>
      <c r="L8" s="2621"/>
    </row>
    <row r="9" spans="1:12" ht="13.5" customHeight="1" thickBot="1" x14ac:dyDescent="0.25">
      <c r="A9" s="995">
        <f>SUM(A10:A17)</f>
        <v>240392.11000000002</v>
      </c>
      <c r="B9" s="1261" t="s">
        <v>2</v>
      </c>
      <c r="C9" s="508" t="s">
        <v>432</v>
      </c>
      <c r="D9" s="348" t="s">
        <v>160</v>
      </c>
      <c r="E9" s="2569">
        <f>F9+G9+H9+I9+J9+E17</f>
        <v>296626.12699999998</v>
      </c>
      <c r="F9" s="2585">
        <f>SUM(F10:F17)</f>
        <v>29690.15</v>
      </c>
      <c r="G9" s="2586">
        <f t="shared" ref="G9:J9" si="0">SUM(G10:G17)</f>
        <v>24547</v>
      </c>
      <c r="H9" s="2587">
        <f t="shared" si="0"/>
        <v>9059</v>
      </c>
      <c r="I9" s="2614">
        <f t="shared" si="0"/>
        <v>25496.837</v>
      </c>
      <c r="J9" s="731">
        <f t="shared" si="0"/>
        <v>202733.14</v>
      </c>
      <c r="K9" s="187"/>
      <c r="L9" s="2620"/>
    </row>
    <row r="10" spans="1:12" ht="12.75" customHeight="1" x14ac:dyDescent="0.2">
      <c r="A10" s="733">
        <v>50166</v>
      </c>
      <c r="B10" s="734" t="s">
        <v>161</v>
      </c>
      <c r="C10" s="2574" t="s">
        <v>753</v>
      </c>
      <c r="D10" s="2575" t="s">
        <v>754</v>
      </c>
      <c r="E10" s="849">
        <f>SUM(F10:J10)</f>
        <v>61637.83</v>
      </c>
      <c r="F10" s="2588">
        <v>3384.36</v>
      </c>
      <c r="G10" s="2589">
        <v>0</v>
      </c>
      <c r="H10" s="2590">
        <v>2350</v>
      </c>
      <c r="I10" s="2615">
        <v>3331.83</v>
      </c>
      <c r="J10" s="2609">
        <v>52571.64</v>
      </c>
      <c r="K10" s="1036"/>
    </row>
    <row r="11" spans="1:12" ht="12.75" customHeight="1" x14ac:dyDescent="0.2">
      <c r="A11" s="384">
        <v>29993.14</v>
      </c>
      <c r="B11" s="739" t="s">
        <v>161</v>
      </c>
      <c r="C11" s="160" t="s">
        <v>755</v>
      </c>
      <c r="D11" s="740" t="s">
        <v>756</v>
      </c>
      <c r="E11" s="386">
        <f t="shared" ref="E11:E16" si="1">SUM(F11:J11)</f>
        <v>45025.14</v>
      </c>
      <c r="F11" s="2591">
        <v>5810</v>
      </c>
      <c r="G11" s="2592">
        <v>3580</v>
      </c>
      <c r="H11" s="2593">
        <v>2257</v>
      </c>
      <c r="I11" s="2616">
        <v>3557.14</v>
      </c>
      <c r="J11" s="2610">
        <v>29821</v>
      </c>
    </row>
    <row r="12" spans="1:12" ht="12.75" customHeight="1" x14ac:dyDescent="0.2">
      <c r="A12" s="384">
        <v>25359.69</v>
      </c>
      <c r="B12" s="739" t="s">
        <v>161</v>
      </c>
      <c r="C12" s="160" t="s">
        <v>757</v>
      </c>
      <c r="D12" s="740" t="s">
        <v>758</v>
      </c>
      <c r="E12" s="386">
        <f t="shared" si="1"/>
        <v>35916.58</v>
      </c>
      <c r="F12" s="2591">
        <v>6999.39</v>
      </c>
      <c r="G12" s="2592">
        <v>0</v>
      </c>
      <c r="H12" s="2593">
        <v>4452</v>
      </c>
      <c r="I12" s="2616">
        <v>2552.37</v>
      </c>
      <c r="J12" s="2610">
        <v>21912.82</v>
      </c>
    </row>
    <row r="13" spans="1:12" ht="12.75" customHeight="1" x14ac:dyDescent="0.2">
      <c r="A13" s="384">
        <v>21651.360000000001</v>
      </c>
      <c r="B13" s="739" t="s">
        <v>161</v>
      </c>
      <c r="C13" s="160" t="s">
        <v>759</v>
      </c>
      <c r="D13" s="740" t="s">
        <v>760</v>
      </c>
      <c r="E13" s="386">
        <f t="shared" si="1"/>
        <v>27154</v>
      </c>
      <c r="F13" s="2591">
        <v>1293</v>
      </c>
      <c r="G13" s="2592">
        <v>2031</v>
      </c>
      <c r="H13" s="2593">
        <v>0</v>
      </c>
      <c r="I13" s="2616">
        <v>674</v>
      </c>
      <c r="J13" s="2610">
        <v>23156</v>
      </c>
    </row>
    <row r="14" spans="1:12" ht="12.75" customHeight="1" x14ac:dyDescent="0.2">
      <c r="A14" s="384">
        <v>18021.18</v>
      </c>
      <c r="B14" s="739" t="s">
        <v>161</v>
      </c>
      <c r="C14" s="160" t="s">
        <v>761</v>
      </c>
      <c r="D14" s="740" t="s">
        <v>762</v>
      </c>
      <c r="E14" s="386">
        <f t="shared" si="1"/>
        <v>26149.180999999997</v>
      </c>
      <c r="F14" s="2591">
        <v>3080.4</v>
      </c>
      <c r="G14" s="2592">
        <v>962</v>
      </c>
      <c r="H14" s="2593">
        <v>0</v>
      </c>
      <c r="I14" s="2616">
        <v>641.18100000000004</v>
      </c>
      <c r="J14" s="2610">
        <v>21465.599999999999</v>
      </c>
    </row>
    <row r="15" spans="1:12" ht="12.75" customHeight="1" x14ac:dyDescent="0.2">
      <c r="A15" s="384">
        <v>66865.7</v>
      </c>
      <c r="B15" s="739" t="s">
        <v>161</v>
      </c>
      <c r="C15" s="160" t="s">
        <v>1673</v>
      </c>
      <c r="D15" s="740" t="s">
        <v>1672</v>
      </c>
      <c r="E15" s="386">
        <f t="shared" si="1"/>
        <v>69163</v>
      </c>
      <c r="F15" s="2591">
        <v>7345</v>
      </c>
      <c r="G15" s="2592">
        <v>8195</v>
      </c>
      <c r="H15" s="2593">
        <v>0</v>
      </c>
      <c r="I15" s="2616">
        <v>11445</v>
      </c>
      <c r="J15" s="2610">
        <v>42178</v>
      </c>
    </row>
    <row r="16" spans="1:12" ht="12.75" customHeight="1" x14ac:dyDescent="0.2">
      <c r="A16" s="384">
        <v>16666.32</v>
      </c>
      <c r="B16" s="739" t="s">
        <v>161</v>
      </c>
      <c r="C16" s="160" t="s">
        <v>1674</v>
      </c>
      <c r="D16" s="740" t="s">
        <v>1671</v>
      </c>
      <c r="E16" s="386">
        <f t="shared" si="1"/>
        <v>26480.396000000001</v>
      </c>
      <c r="F16" s="2591">
        <v>1778</v>
      </c>
      <c r="G16" s="2592">
        <v>9779</v>
      </c>
      <c r="H16" s="2593"/>
      <c r="I16" s="2616">
        <v>3295.3160000000003</v>
      </c>
      <c r="J16" s="2610">
        <v>11628.080000000002</v>
      </c>
    </row>
    <row r="17" spans="1:10" ht="12.75" customHeight="1" thickBot="1" x14ac:dyDescent="0.25">
      <c r="A17" s="746">
        <v>11668.72</v>
      </c>
      <c r="B17" s="2576" t="s">
        <v>161</v>
      </c>
      <c r="C17" s="747">
        <v>13070000</v>
      </c>
      <c r="D17" s="2577" t="s">
        <v>1164</v>
      </c>
      <c r="E17" s="863">
        <v>5100</v>
      </c>
      <c r="F17" s="2594"/>
      <c r="G17" s="2595"/>
      <c r="H17" s="2596"/>
      <c r="I17" s="2618"/>
      <c r="J17" s="2612"/>
    </row>
    <row r="18" spans="1:10" ht="12.75" customHeight="1" x14ac:dyDescent="0.2">
      <c r="A18" s="1908"/>
      <c r="C18" s="1909"/>
      <c r="D18" s="1907"/>
    </row>
    <row r="19" spans="1:10" s="963" customFormat="1" x14ac:dyDescent="0.2">
      <c r="A19" s="886"/>
      <c r="C19" s="886"/>
      <c r="D19" s="828"/>
      <c r="E19" s="1036"/>
      <c r="F19" s="1036"/>
      <c r="G19" s="1036"/>
      <c r="H19" s="1036"/>
      <c r="I19" s="1036"/>
      <c r="J19" s="1036"/>
    </row>
    <row r="20" spans="1:10" s="963" customFormat="1" x14ac:dyDescent="0.2">
      <c r="A20" s="886"/>
      <c r="C20" s="886"/>
      <c r="D20" s="828"/>
      <c r="E20" s="1036"/>
      <c r="F20" s="1036"/>
      <c r="G20" s="1036"/>
      <c r="I20" s="886"/>
      <c r="J20" s="1740"/>
    </row>
    <row r="22" spans="1:10" s="963" customFormat="1" x14ac:dyDescent="0.2">
      <c r="A22" s="3160"/>
      <c r="B22" s="3160"/>
      <c r="C22" s="3160"/>
      <c r="D22" s="886"/>
      <c r="E22" s="886"/>
      <c r="F22" s="886"/>
      <c r="G22" s="886"/>
      <c r="I22" s="886"/>
    </row>
    <row r="23" spans="1:10" s="963" customFormat="1" x14ac:dyDescent="0.2">
      <c r="A23" s="1109"/>
      <c r="B23" s="1109"/>
      <c r="C23" s="1109"/>
      <c r="D23" s="886"/>
      <c r="E23" s="886"/>
      <c r="F23" s="886"/>
      <c r="G23" s="886"/>
      <c r="I23" s="886"/>
    </row>
    <row r="24" spans="1:10" s="963" customFormat="1" x14ac:dyDescent="0.2">
      <c r="A24" s="3160"/>
      <c r="B24" s="3160"/>
      <c r="C24" s="3160"/>
      <c r="D24" s="886"/>
      <c r="E24" s="886"/>
      <c r="F24" s="886"/>
      <c r="G24" s="886"/>
      <c r="I24" s="886"/>
    </row>
    <row r="25" spans="1:10" s="963" customFormat="1" x14ac:dyDescent="0.2">
      <c r="A25" s="1109"/>
      <c r="B25" s="1109"/>
      <c r="C25" s="1109"/>
      <c r="D25" s="886"/>
      <c r="E25" s="886"/>
      <c r="F25" s="886"/>
      <c r="G25" s="886"/>
      <c r="I25" s="886"/>
    </row>
    <row r="26" spans="1:10" s="963" customFormat="1" x14ac:dyDescent="0.2">
      <c r="A26" s="3160"/>
      <c r="B26" s="3160"/>
      <c r="C26" s="3160"/>
      <c r="D26" s="886"/>
      <c r="E26" s="886"/>
      <c r="F26" s="886"/>
      <c r="G26" s="886"/>
      <c r="I26" s="886"/>
    </row>
    <row r="27" spans="1:10" s="963" customFormat="1" x14ac:dyDescent="0.2">
      <c r="A27" s="1109"/>
      <c r="B27" s="1109"/>
      <c r="C27" s="1109"/>
      <c r="D27" s="886"/>
      <c r="E27" s="886"/>
      <c r="F27" s="886"/>
      <c r="G27" s="886"/>
      <c r="I27" s="886"/>
    </row>
  </sheetData>
  <mergeCells count="11">
    <mergeCell ref="A1:J1"/>
    <mergeCell ref="A3:J3"/>
    <mergeCell ref="A22:C22"/>
    <mergeCell ref="A24:C24"/>
    <mergeCell ref="A26:C26"/>
    <mergeCell ref="A7:A8"/>
    <mergeCell ref="B7:B8"/>
    <mergeCell ref="C7:C8"/>
    <mergeCell ref="D7:D8"/>
    <mergeCell ref="E7:E8"/>
    <mergeCell ref="F7:J7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80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59999389629810485"/>
  </sheetPr>
  <dimension ref="A1:L18"/>
  <sheetViews>
    <sheetView zoomScaleNormal="100" workbookViewId="0">
      <selection sqref="A1:H1"/>
    </sheetView>
  </sheetViews>
  <sheetFormatPr defaultColWidth="9.140625" defaultRowHeight="12.75" x14ac:dyDescent="0.2"/>
  <cols>
    <col min="1" max="1" width="9.28515625" style="411" customWidth="1"/>
    <col min="2" max="2" width="3.7109375" style="411" customWidth="1"/>
    <col min="3" max="5" width="5.42578125" style="411" customWidth="1"/>
    <col min="6" max="6" width="20.7109375" style="411" customWidth="1"/>
    <col min="7" max="7" width="24.5703125" style="411" customWidth="1"/>
    <col min="8" max="8" width="12.7109375" style="411" customWidth="1"/>
    <col min="9" max="16384" width="9.140625" style="411"/>
  </cols>
  <sheetData>
    <row r="1" spans="1:12" s="886" customFormat="1" ht="18" customHeight="1" x14ac:dyDescent="0.25">
      <c r="A1" s="3014" t="s">
        <v>1937</v>
      </c>
      <c r="B1" s="3014"/>
      <c r="C1" s="3014"/>
      <c r="D1" s="3014"/>
      <c r="E1" s="3014"/>
      <c r="F1" s="3014"/>
      <c r="G1" s="3014"/>
      <c r="H1" s="3014"/>
    </row>
    <row r="3" spans="1:12" ht="15.75" x14ac:dyDescent="0.25">
      <c r="A3" s="3127" t="s">
        <v>1949</v>
      </c>
      <c r="B3" s="3127"/>
      <c r="C3" s="3127"/>
      <c r="D3" s="3127"/>
      <c r="E3" s="3127"/>
      <c r="F3" s="3127"/>
      <c r="G3" s="3127"/>
      <c r="H3" s="3127"/>
    </row>
    <row r="4" spans="1:12" ht="15.75" x14ac:dyDescent="0.25">
      <c r="A4" s="887"/>
      <c r="B4" s="887"/>
      <c r="C4" s="887"/>
      <c r="D4" s="887"/>
      <c r="E4" s="887"/>
      <c r="F4" s="887"/>
      <c r="G4" s="887"/>
      <c r="H4" s="887"/>
    </row>
    <row r="5" spans="1:12" ht="15.75" x14ac:dyDescent="0.25">
      <c r="A5" s="3064" t="s">
        <v>657</v>
      </c>
      <c r="B5" s="3064"/>
      <c r="C5" s="3064"/>
      <c r="D5" s="3064"/>
      <c r="E5" s="3064"/>
      <c r="F5" s="3064"/>
      <c r="G5" s="3064"/>
      <c r="H5" s="3064"/>
    </row>
    <row r="6" spans="1:12" ht="15.75" x14ac:dyDescent="0.25">
      <c r="A6" s="162"/>
      <c r="B6" s="162"/>
      <c r="C6" s="162"/>
      <c r="D6" s="162"/>
      <c r="E6" s="162"/>
      <c r="F6" s="162"/>
      <c r="G6" s="162"/>
      <c r="H6" s="162"/>
    </row>
    <row r="7" spans="1:12" ht="12.75" customHeight="1" thickBot="1" x14ac:dyDescent="0.25">
      <c r="B7" s="888"/>
      <c r="C7" s="889"/>
      <c r="D7" s="889"/>
      <c r="E7" s="889"/>
      <c r="F7" s="889"/>
      <c r="G7" s="889"/>
      <c r="H7" s="890" t="s">
        <v>67</v>
      </c>
    </row>
    <row r="8" spans="1:12" ht="13.5" thickBot="1" x14ac:dyDescent="0.25">
      <c r="A8" s="1366" t="s">
        <v>1943</v>
      </c>
      <c r="B8" s="1593" t="s">
        <v>572</v>
      </c>
      <c r="C8" s="1594"/>
      <c r="D8" s="1594"/>
      <c r="E8" s="1595"/>
      <c r="F8" s="3176" t="s">
        <v>573</v>
      </c>
      <c r="G8" s="3177"/>
      <c r="H8" s="2134" t="s">
        <v>1945</v>
      </c>
      <c r="K8" s="1368"/>
      <c r="L8" s="1368"/>
    </row>
    <row r="9" spans="1:12" ht="16.5" customHeight="1" thickBot="1" x14ac:dyDescent="0.25">
      <c r="A9" s="898">
        <f>SUM(A10:A16)</f>
        <v>19020.41</v>
      </c>
      <c r="B9" s="2120" t="s">
        <v>2</v>
      </c>
      <c r="C9" s="1110" t="s">
        <v>574</v>
      </c>
      <c r="D9" s="1111" t="s">
        <v>575</v>
      </c>
      <c r="E9" s="2121" t="s">
        <v>576</v>
      </c>
      <c r="F9" s="3178" t="s">
        <v>837</v>
      </c>
      <c r="G9" s="3178"/>
      <c r="H9" s="2122">
        <f>SUM(H10:H16)</f>
        <v>17337</v>
      </c>
      <c r="K9" s="1368"/>
      <c r="L9" s="1368"/>
    </row>
    <row r="10" spans="1:12" ht="12.75" customHeight="1" x14ac:dyDescent="0.2">
      <c r="A10" s="1369">
        <v>2746</v>
      </c>
      <c r="B10" s="1370" t="s">
        <v>161</v>
      </c>
      <c r="C10" s="1371">
        <v>1701</v>
      </c>
      <c r="D10" s="1372">
        <v>3314</v>
      </c>
      <c r="E10" s="1373">
        <v>2122</v>
      </c>
      <c r="F10" s="3174" t="s">
        <v>1531</v>
      </c>
      <c r="G10" s="3175"/>
      <c r="H10" s="2141">
        <v>2672.41</v>
      </c>
      <c r="K10" s="1368"/>
      <c r="L10" s="1368"/>
    </row>
    <row r="11" spans="1:12" x14ac:dyDescent="0.2">
      <c r="A11" s="1374">
        <v>1816.04</v>
      </c>
      <c r="B11" s="1370" t="s">
        <v>161</v>
      </c>
      <c r="C11" s="1375">
        <v>1702</v>
      </c>
      <c r="D11" s="1372">
        <v>3315</v>
      </c>
      <c r="E11" s="1376">
        <v>2122</v>
      </c>
      <c r="F11" s="3179" t="s">
        <v>1532</v>
      </c>
      <c r="G11" s="3180"/>
      <c r="H11" s="2141">
        <v>1321.932</v>
      </c>
      <c r="K11" s="1368"/>
      <c r="L11" s="1368"/>
    </row>
    <row r="12" spans="1:12" x14ac:dyDescent="0.2">
      <c r="A12" s="1374">
        <v>476.65</v>
      </c>
      <c r="B12" s="1370" t="s">
        <v>161</v>
      </c>
      <c r="C12" s="1375">
        <v>1703</v>
      </c>
      <c r="D12" s="1372">
        <v>3315</v>
      </c>
      <c r="E12" s="1376">
        <v>2122</v>
      </c>
      <c r="F12" s="3179" t="s">
        <v>1533</v>
      </c>
      <c r="G12" s="3180"/>
      <c r="H12" s="2142">
        <v>476.65</v>
      </c>
      <c r="K12" s="1368"/>
      <c r="L12" s="1368"/>
    </row>
    <row r="13" spans="1:12" ht="25.5" customHeight="1" x14ac:dyDescent="0.2">
      <c r="A13" s="1374">
        <v>476.36</v>
      </c>
      <c r="B13" s="906" t="s">
        <v>161</v>
      </c>
      <c r="C13" s="1116">
        <v>1704</v>
      </c>
      <c r="D13" s="2123">
        <v>3315</v>
      </c>
      <c r="E13" s="905">
        <v>2122</v>
      </c>
      <c r="F13" s="3181" t="s">
        <v>1534</v>
      </c>
      <c r="G13" s="3182"/>
      <c r="H13" s="2142">
        <v>542</v>
      </c>
      <c r="K13" s="1368"/>
      <c r="L13" s="1368"/>
    </row>
    <row r="14" spans="1:12" x14ac:dyDescent="0.2">
      <c r="A14" s="1374">
        <v>242.83</v>
      </c>
      <c r="B14" s="2252" t="s">
        <v>161</v>
      </c>
      <c r="C14" s="1375">
        <v>1705</v>
      </c>
      <c r="D14" s="2253">
        <v>3315</v>
      </c>
      <c r="E14" s="1376">
        <v>2122</v>
      </c>
      <c r="F14" s="3179" t="s">
        <v>1535</v>
      </c>
      <c r="G14" s="3180"/>
      <c r="H14" s="2142">
        <v>242.834</v>
      </c>
      <c r="K14" s="1368"/>
      <c r="L14" s="1368"/>
    </row>
    <row r="15" spans="1:12" x14ac:dyDescent="0.2">
      <c r="A15" s="1374">
        <v>9967.2000000000007</v>
      </c>
      <c r="B15" s="2252" t="s">
        <v>161</v>
      </c>
      <c r="C15" s="1375">
        <v>1706</v>
      </c>
      <c r="D15" s="2253">
        <v>3741</v>
      </c>
      <c r="E15" s="1376">
        <v>2122</v>
      </c>
      <c r="F15" s="3179" t="s">
        <v>1672</v>
      </c>
      <c r="G15" s="3180"/>
      <c r="H15" s="2142">
        <v>9000</v>
      </c>
      <c r="K15" s="1368"/>
      <c r="L15" s="1368"/>
    </row>
    <row r="16" spans="1:12" ht="13.5" thickBot="1" x14ac:dyDescent="0.25">
      <c r="A16" s="2249">
        <v>3295.33</v>
      </c>
      <c r="B16" s="1377" t="s">
        <v>161</v>
      </c>
      <c r="C16" s="2250">
        <v>1707</v>
      </c>
      <c r="D16" s="1378">
        <v>3741</v>
      </c>
      <c r="E16" s="2251">
        <v>2122</v>
      </c>
      <c r="F16" s="3172" t="s">
        <v>1671</v>
      </c>
      <c r="G16" s="3173"/>
      <c r="H16" s="2143">
        <v>3081.174</v>
      </c>
      <c r="K16" s="1368"/>
      <c r="L16" s="1368"/>
    </row>
    <row r="17" spans="2:12" x14ac:dyDescent="0.2">
      <c r="B17" s="1123"/>
      <c r="C17" s="1124"/>
      <c r="D17" s="1125"/>
      <c r="E17" s="888"/>
      <c r="F17" s="1126"/>
      <c r="G17" s="1126"/>
      <c r="H17" s="1127"/>
      <c r="K17" s="1368"/>
      <c r="L17" s="1368"/>
    </row>
    <row r="18" spans="2:12" x14ac:dyDescent="0.2">
      <c r="B18" s="1123"/>
      <c r="C18" s="1124"/>
      <c r="D18" s="1125"/>
      <c r="E18" s="888"/>
      <c r="F18" s="1126"/>
      <c r="G18" s="1126"/>
      <c r="H18" s="1127"/>
      <c r="K18" s="1368"/>
      <c r="L18" s="1368"/>
    </row>
  </sheetData>
  <mergeCells count="12">
    <mergeCell ref="F16:G16"/>
    <mergeCell ref="F10:G10"/>
    <mergeCell ref="A1:H1"/>
    <mergeCell ref="A3:H3"/>
    <mergeCell ref="A5:H5"/>
    <mergeCell ref="F8:G8"/>
    <mergeCell ref="F9:G9"/>
    <mergeCell ref="F11:G11"/>
    <mergeCell ref="F12:G12"/>
    <mergeCell ref="F13:G13"/>
    <mergeCell ref="F14:G14"/>
    <mergeCell ref="F15:G15"/>
  </mergeCells>
  <pageMargins left="0.78740157480314965" right="0.59055118110236227" top="0.59055118110236227" bottom="0.78740157480314965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 tint="0.59999389629810485"/>
  </sheetPr>
  <dimension ref="A1:M201"/>
  <sheetViews>
    <sheetView topLeftCell="A99" zoomScaleNormal="100" zoomScaleSheetLayoutView="75" workbookViewId="0">
      <selection activeCell="J125" sqref="J125"/>
    </sheetView>
  </sheetViews>
  <sheetFormatPr defaultColWidth="9.140625" defaultRowHeight="11.25" x14ac:dyDescent="0.2"/>
  <cols>
    <col min="1" max="1" width="9.7109375" style="886" bestFit="1" customWidth="1"/>
    <col min="2" max="2" width="3.5703125" style="963" customWidth="1"/>
    <col min="3" max="3" width="10.5703125" style="886" customWidth="1"/>
    <col min="4" max="4" width="45.140625" style="886" customWidth="1"/>
    <col min="5" max="5" width="10.5703125" style="886" customWidth="1"/>
    <col min="6" max="6" width="10.85546875" style="886" customWidth="1"/>
    <col min="7" max="7" width="10.140625" style="886" customWidth="1"/>
    <col min="8" max="8" width="10.28515625" style="963" customWidth="1"/>
    <col min="9" max="10" width="9.140625" style="886"/>
    <col min="11" max="11" width="15" style="886" customWidth="1"/>
    <col min="12" max="12" width="59.7109375" style="886" customWidth="1"/>
    <col min="13" max="16384" width="9.140625" style="886"/>
  </cols>
  <sheetData>
    <row r="1" spans="1:10" ht="18" customHeight="1" x14ac:dyDescent="0.25">
      <c r="A1" s="3014" t="s">
        <v>1937</v>
      </c>
      <c r="B1" s="3014"/>
      <c r="C1" s="3014"/>
      <c r="D1" s="3014"/>
      <c r="E1" s="3014"/>
      <c r="F1" s="3014"/>
      <c r="G1" s="3014"/>
      <c r="H1" s="3014"/>
      <c r="I1" s="91"/>
    </row>
    <row r="2" spans="1:10" ht="12.75" customHeight="1" x14ac:dyDescent="0.2"/>
    <row r="3" spans="1:10" s="3" customFormat="1" ht="15.75" x14ac:dyDescent="0.25">
      <c r="A3" s="3064" t="s">
        <v>666</v>
      </c>
      <c r="B3" s="3064"/>
      <c r="C3" s="3064"/>
      <c r="D3" s="3064"/>
      <c r="E3" s="3064"/>
      <c r="F3" s="3064"/>
      <c r="G3" s="3064"/>
      <c r="H3" s="3064"/>
      <c r="I3" s="92"/>
    </row>
    <row r="4" spans="1:10" s="3" customFormat="1" ht="15.75" x14ac:dyDescent="0.25">
      <c r="B4" s="162"/>
      <c r="C4" s="162"/>
      <c r="D4" s="162"/>
      <c r="E4" s="162"/>
      <c r="F4" s="162"/>
      <c r="G4" s="162"/>
      <c r="H4" s="162"/>
    </row>
    <row r="5" spans="1:10" s="163" customFormat="1" ht="15.75" customHeight="1" x14ac:dyDescent="0.25">
      <c r="B5" s="164"/>
      <c r="C5" s="3065" t="s">
        <v>2207</v>
      </c>
      <c r="D5" s="3065"/>
      <c r="E5" s="3065"/>
      <c r="F5" s="165"/>
      <c r="G5" s="165"/>
      <c r="H5" s="165"/>
    </row>
    <row r="6" spans="1:10" s="964" customFormat="1" ht="12" thickBot="1" x14ac:dyDescent="0.3">
      <c r="B6" s="965"/>
      <c r="C6" s="965"/>
      <c r="D6" s="965"/>
      <c r="E6" s="166" t="s">
        <v>106</v>
      </c>
      <c r="F6" s="166"/>
      <c r="G6" s="966"/>
    </row>
    <row r="7" spans="1:10" s="967" customFormat="1" ht="12.75" customHeight="1" x14ac:dyDescent="0.25">
      <c r="B7" s="1129"/>
      <c r="C7" s="3132" t="s">
        <v>142</v>
      </c>
      <c r="D7" s="3068" t="s">
        <v>143</v>
      </c>
      <c r="E7" s="3070" t="s">
        <v>1947</v>
      </c>
      <c r="F7" s="88"/>
    </row>
    <row r="8" spans="1:10" s="964" customFormat="1" ht="12.75" customHeight="1" thickBot="1" x14ac:dyDescent="0.3">
      <c r="B8" s="1129"/>
      <c r="C8" s="3133"/>
      <c r="D8" s="3069"/>
      <c r="E8" s="3071"/>
      <c r="F8" s="88"/>
    </row>
    <row r="9" spans="1:10" s="964" customFormat="1" ht="13.5" customHeight="1" thickBot="1" x14ac:dyDescent="0.3">
      <c r="B9" s="167"/>
      <c r="C9" s="168" t="s">
        <v>309</v>
      </c>
      <c r="D9" s="169" t="s">
        <v>310</v>
      </c>
      <c r="E9" s="170">
        <f>SUM(E10:E19)</f>
        <v>78942.13</v>
      </c>
      <c r="F9" s="171"/>
      <c r="H9" s="968"/>
    </row>
    <row r="10" spans="1:10" s="964" customFormat="1" ht="12.75" customHeight="1" x14ac:dyDescent="0.2">
      <c r="B10" s="167"/>
      <c r="C10" s="1252" t="s">
        <v>417</v>
      </c>
      <c r="D10" s="1131" t="s">
        <v>418</v>
      </c>
      <c r="E10" s="706">
        <v>0</v>
      </c>
      <c r="F10" s="707"/>
      <c r="G10" s="544"/>
      <c r="H10" s="198"/>
      <c r="I10" s="544"/>
      <c r="J10" s="90"/>
    </row>
    <row r="11" spans="1:10" s="969" customFormat="1" ht="12.75" customHeight="1" x14ac:dyDescent="0.2">
      <c r="B11" s="172"/>
      <c r="C11" s="173" t="s">
        <v>419</v>
      </c>
      <c r="D11" s="174" t="s">
        <v>420</v>
      </c>
      <c r="E11" s="180">
        <f>H26</f>
        <v>8000</v>
      </c>
      <c r="F11" s="176"/>
      <c r="G11" s="544"/>
      <c r="H11" s="198"/>
      <c r="I11" s="544"/>
      <c r="J11" s="90"/>
    </row>
    <row r="12" spans="1:10" s="969" customFormat="1" ht="12.75" customHeight="1" x14ac:dyDescent="0.2">
      <c r="B12" s="172"/>
      <c r="C12" s="177" t="s">
        <v>147</v>
      </c>
      <c r="D12" s="178" t="s">
        <v>148</v>
      </c>
      <c r="E12" s="179">
        <f>F34</f>
        <v>11971.2</v>
      </c>
      <c r="F12" s="176"/>
      <c r="G12" s="544"/>
      <c r="H12" s="198"/>
      <c r="I12" s="544"/>
      <c r="J12" s="90"/>
    </row>
    <row r="13" spans="1:10" s="969" customFormat="1" ht="12.75" customHeight="1" x14ac:dyDescent="0.2">
      <c r="B13" s="172"/>
      <c r="C13" s="177" t="s">
        <v>1564</v>
      </c>
      <c r="D13" s="178" t="s">
        <v>1565</v>
      </c>
      <c r="E13" s="180">
        <f>F100</f>
        <v>250</v>
      </c>
      <c r="F13" s="176"/>
      <c r="G13" s="544"/>
      <c r="H13" s="198"/>
      <c r="I13" s="544"/>
      <c r="J13" s="90"/>
    </row>
    <row r="14" spans="1:10" s="969" customFormat="1" ht="12.75" customHeight="1" x14ac:dyDescent="0.2">
      <c r="B14" s="172"/>
      <c r="C14" s="173" t="s">
        <v>149</v>
      </c>
      <c r="D14" s="174" t="s">
        <v>150</v>
      </c>
      <c r="E14" s="219">
        <f>F110</f>
        <v>12900.93</v>
      </c>
      <c r="F14" s="176"/>
      <c r="G14" s="544"/>
      <c r="H14" s="198"/>
      <c r="I14" s="544"/>
      <c r="J14" s="90"/>
    </row>
    <row r="15" spans="1:10" s="969" customFormat="1" ht="12.75" customHeight="1" x14ac:dyDescent="0.2">
      <c r="B15" s="172"/>
      <c r="C15" s="177" t="s">
        <v>151</v>
      </c>
      <c r="D15" s="178" t="s">
        <v>1658</v>
      </c>
      <c r="E15" s="180">
        <f>F139</f>
        <v>3500</v>
      </c>
      <c r="F15" s="182"/>
      <c r="G15" s="544"/>
      <c r="H15" s="198"/>
      <c r="I15" s="544"/>
      <c r="J15" s="90"/>
    </row>
    <row r="16" spans="1:10" s="969" customFormat="1" ht="12.75" customHeight="1" x14ac:dyDescent="0.2">
      <c r="B16" s="172"/>
      <c r="C16" s="177" t="s">
        <v>153</v>
      </c>
      <c r="D16" s="178" t="s">
        <v>1660</v>
      </c>
      <c r="E16" s="180">
        <f>F152</f>
        <v>15320</v>
      </c>
      <c r="F16" s="182"/>
      <c r="G16" s="544"/>
      <c r="H16" s="198"/>
      <c r="I16" s="1379"/>
      <c r="J16" s="90"/>
    </row>
    <row r="17" spans="1:11" s="969" customFormat="1" ht="12.75" customHeight="1" x14ac:dyDescent="0.2">
      <c r="B17" s="172"/>
      <c r="C17" s="177" t="s">
        <v>1950</v>
      </c>
      <c r="D17" s="1832" t="s">
        <v>1951</v>
      </c>
      <c r="E17" s="180"/>
      <c r="F17" s="182"/>
      <c r="G17" s="544"/>
      <c r="H17" s="198"/>
      <c r="I17" s="1379"/>
      <c r="J17" s="90"/>
    </row>
    <row r="18" spans="1:11" s="969" customFormat="1" ht="12.75" customHeight="1" x14ac:dyDescent="0.2">
      <c r="B18" s="172"/>
      <c r="C18" s="177" t="s">
        <v>838</v>
      </c>
      <c r="D18" s="1832" t="s">
        <v>1664</v>
      </c>
      <c r="E18" s="180">
        <f>F166</f>
        <v>25000</v>
      </c>
      <c r="F18" s="182"/>
      <c r="G18" s="1379"/>
      <c r="H18" s="198"/>
      <c r="I18" s="1379"/>
      <c r="J18" s="90"/>
    </row>
    <row r="19" spans="1:11" s="969" customFormat="1" ht="12.75" customHeight="1" thickBot="1" x14ac:dyDescent="0.25">
      <c r="B19" s="172"/>
      <c r="C19" s="1847" t="s">
        <v>839</v>
      </c>
      <c r="D19" s="1848" t="s">
        <v>1665</v>
      </c>
      <c r="E19" s="1598">
        <f>F183</f>
        <v>2000</v>
      </c>
      <c r="F19" s="182"/>
      <c r="G19" s="1379"/>
      <c r="H19" s="198"/>
    </row>
    <row r="20" spans="1:11" s="3" customFormat="1" ht="12.75" customHeight="1" x14ac:dyDescent="0.25">
      <c r="B20" s="183"/>
      <c r="C20" s="2"/>
      <c r="D20" s="2"/>
      <c r="E20" s="2"/>
      <c r="F20" s="2"/>
      <c r="G20" s="2"/>
      <c r="K20" s="1380"/>
    </row>
    <row r="21" spans="1:11" ht="12.75" customHeight="1" x14ac:dyDescent="0.2"/>
    <row r="22" spans="1:11" ht="18.75" customHeight="1" x14ac:dyDescent="0.2">
      <c r="B22" s="185" t="s">
        <v>840</v>
      </c>
      <c r="C22" s="185"/>
      <c r="D22" s="185"/>
      <c r="E22" s="185"/>
      <c r="F22" s="185"/>
      <c r="G22" s="185"/>
    </row>
    <row r="23" spans="1:11" ht="12.75" customHeight="1" thickBot="1" x14ac:dyDescent="0.25">
      <c r="B23" s="965"/>
      <c r="C23" s="965"/>
      <c r="D23" s="965"/>
      <c r="E23" s="965"/>
      <c r="F23" s="965"/>
      <c r="G23" s="965"/>
      <c r="H23" s="1381" t="s">
        <v>106</v>
      </c>
    </row>
    <row r="24" spans="1:11" ht="12.75" customHeight="1" x14ac:dyDescent="0.2">
      <c r="A24" s="3074" t="s">
        <v>1943</v>
      </c>
      <c r="B24" s="3185" t="s">
        <v>294</v>
      </c>
      <c r="C24" s="3094" t="s">
        <v>841</v>
      </c>
      <c r="D24" s="3068" t="s">
        <v>429</v>
      </c>
      <c r="E24" s="3111" t="s">
        <v>430</v>
      </c>
      <c r="F24" s="3152" t="s">
        <v>431</v>
      </c>
      <c r="G24" s="3154" t="s">
        <v>1948</v>
      </c>
      <c r="H24" s="3070" t="s">
        <v>1945</v>
      </c>
    </row>
    <row r="25" spans="1:11" ht="15" customHeight="1" thickBot="1" x14ac:dyDescent="0.25">
      <c r="A25" s="3075"/>
      <c r="B25" s="3186"/>
      <c r="C25" s="3095"/>
      <c r="D25" s="3069"/>
      <c r="E25" s="3112"/>
      <c r="F25" s="3153"/>
      <c r="G25" s="3155"/>
      <c r="H25" s="3108"/>
    </row>
    <row r="26" spans="1:11" ht="15" customHeight="1" thickBot="1" x14ac:dyDescent="0.25">
      <c r="A26" s="1160">
        <f>A27</f>
        <v>6365.4</v>
      </c>
      <c r="B26" s="1382" t="s">
        <v>2</v>
      </c>
      <c r="C26" s="1261" t="s">
        <v>432</v>
      </c>
      <c r="D26" s="348" t="s">
        <v>160</v>
      </c>
      <c r="E26" s="997">
        <f>E27</f>
        <v>7703.06</v>
      </c>
      <c r="F26" s="2631">
        <f>F27</f>
        <v>296.94</v>
      </c>
      <c r="G26" s="1160">
        <f>G27</f>
        <v>8000</v>
      </c>
      <c r="H26" s="1160">
        <f>H27</f>
        <v>8000</v>
      </c>
    </row>
    <row r="27" spans="1:11" ht="12.75" customHeight="1" thickBot="1" x14ac:dyDescent="0.25">
      <c r="A27" s="1383">
        <v>6365.4</v>
      </c>
      <c r="B27" s="1384" t="s">
        <v>161</v>
      </c>
      <c r="C27" s="1385" t="s">
        <v>842</v>
      </c>
      <c r="D27" s="2652" t="s">
        <v>843</v>
      </c>
      <c r="E27" s="2653">
        <v>7703.06</v>
      </c>
      <c r="F27" s="2654">
        <v>296.94</v>
      </c>
      <c r="G27" s="1386">
        <v>8000</v>
      </c>
      <c r="H27" s="1387">
        <v>8000</v>
      </c>
    </row>
    <row r="28" spans="1:11" ht="12.75" customHeight="1" x14ac:dyDescent="0.2">
      <c r="B28" s="1388"/>
      <c r="C28" s="1388"/>
      <c r="D28" s="1388"/>
      <c r="E28" s="1388"/>
      <c r="F28" s="1388"/>
      <c r="G28" s="1388"/>
      <c r="H28" s="1388"/>
      <c r="I28" s="1389"/>
    </row>
    <row r="29" spans="1:11" ht="12.75" customHeight="1" x14ac:dyDescent="0.2">
      <c r="B29" s="1389"/>
      <c r="C29" s="1389"/>
      <c r="D29" s="1389"/>
      <c r="E29" s="1389"/>
      <c r="F29" s="1389"/>
      <c r="G29" s="2655"/>
      <c r="H29" s="1389"/>
      <c r="I29" s="1389"/>
    </row>
    <row r="30" spans="1:11" ht="18" customHeight="1" x14ac:dyDescent="0.2">
      <c r="B30" s="185" t="s">
        <v>844</v>
      </c>
      <c r="C30" s="185"/>
      <c r="D30" s="185"/>
      <c r="E30" s="185"/>
      <c r="F30" s="185"/>
      <c r="G30" s="185"/>
      <c r="H30" s="1390"/>
    </row>
    <row r="31" spans="1:11" ht="12.75" customHeight="1" thickBot="1" x14ac:dyDescent="0.25">
      <c r="A31" s="171"/>
      <c r="B31" s="965"/>
      <c r="C31" s="965"/>
      <c r="D31" s="965"/>
      <c r="E31" s="254"/>
      <c r="F31" s="254"/>
      <c r="G31" s="254" t="s">
        <v>106</v>
      </c>
      <c r="H31" s="966"/>
    </row>
    <row r="32" spans="1:11" ht="12.75" customHeight="1" x14ac:dyDescent="0.2">
      <c r="A32" s="3074" t="s">
        <v>1943</v>
      </c>
      <c r="B32" s="3084" t="s">
        <v>294</v>
      </c>
      <c r="C32" s="3086" t="s">
        <v>845</v>
      </c>
      <c r="D32" s="3078" t="s">
        <v>191</v>
      </c>
      <c r="E32" s="3154" t="s">
        <v>1948</v>
      </c>
      <c r="F32" s="3070" t="s">
        <v>1945</v>
      </c>
      <c r="G32" s="3183" t="s">
        <v>158</v>
      </c>
      <c r="H32" s="886"/>
    </row>
    <row r="33" spans="1:12" ht="18" customHeight="1" thickBot="1" x14ac:dyDescent="0.25">
      <c r="A33" s="3075"/>
      <c r="B33" s="3099"/>
      <c r="C33" s="3096"/>
      <c r="D33" s="3079"/>
      <c r="E33" s="3155"/>
      <c r="F33" s="3108"/>
      <c r="G33" s="3184"/>
      <c r="H33" s="886"/>
    </row>
    <row r="34" spans="1:12" s="908" customFormat="1" ht="15" customHeight="1" thickBot="1" x14ac:dyDescent="0.3">
      <c r="A34" s="170">
        <f>A35+A40+A43+A49+A54+A63+A68+A82+A85+A88</f>
        <v>9866.2000000000007</v>
      </c>
      <c r="B34" s="348" t="s">
        <v>2</v>
      </c>
      <c r="C34" s="508" t="s">
        <v>159</v>
      </c>
      <c r="D34" s="169" t="s">
        <v>160</v>
      </c>
      <c r="E34" s="170">
        <v>11971.2</v>
      </c>
      <c r="F34" s="170">
        <v>11971.2</v>
      </c>
      <c r="G34" s="976" t="s">
        <v>6</v>
      </c>
    </row>
    <row r="35" spans="1:12" ht="12.75" customHeight="1" x14ac:dyDescent="0.2">
      <c r="A35" s="1268">
        <f>SUM(A36:A38)</f>
        <v>3300</v>
      </c>
      <c r="B35" s="1269" t="s">
        <v>161</v>
      </c>
      <c r="C35" s="1270" t="s">
        <v>6</v>
      </c>
      <c r="D35" s="1391" t="s">
        <v>846</v>
      </c>
      <c r="E35" s="1392">
        <f>SUM(E36:E38)</f>
        <v>3500</v>
      </c>
      <c r="F35" s="1273">
        <f>F36</f>
        <v>1500</v>
      </c>
      <c r="G35" s="1393"/>
      <c r="H35" s="886"/>
      <c r="J35" s="1180"/>
      <c r="K35" s="1180"/>
      <c r="L35" s="1180"/>
    </row>
    <row r="36" spans="1:12" ht="22.5" x14ac:dyDescent="0.2">
      <c r="A36" s="334">
        <v>1500</v>
      </c>
      <c r="B36" s="774" t="s">
        <v>170</v>
      </c>
      <c r="C36" s="336" t="s">
        <v>847</v>
      </c>
      <c r="D36" s="1395" t="s">
        <v>848</v>
      </c>
      <c r="E36" s="338">
        <v>1500</v>
      </c>
      <c r="F36" s="339">
        <v>1500</v>
      </c>
      <c r="G36" s="1212"/>
      <c r="H36" s="886"/>
      <c r="J36" s="1180"/>
      <c r="K36" s="1180"/>
      <c r="L36" s="1180"/>
    </row>
    <row r="37" spans="1:12" x14ac:dyDescent="0.2">
      <c r="A37" s="334"/>
      <c r="B37" s="807" t="s">
        <v>161</v>
      </c>
      <c r="C37" s="808" t="s">
        <v>6</v>
      </c>
      <c r="D37" s="2656" t="s">
        <v>850</v>
      </c>
      <c r="E37" s="338"/>
      <c r="F37" s="1322">
        <f>SUM(F38:F39)</f>
        <v>2000</v>
      </c>
      <c r="G37" s="1402"/>
      <c r="H37" s="886"/>
      <c r="J37" s="1180"/>
      <c r="K37" s="1180"/>
      <c r="L37" s="1180"/>
    </row>
    <row r="38" spans="1:12" x14ac:dyDescent="0.2">
      <c r="A38" s="334">
        <v>1800</v>
      </c>
      <c r="B38" s="774" t="s">
        <v>170</v>
      </c>
      <c r="C38" s="1396" t="s">
        <v>849</v>
      </c>
      <c r="D38" s="1397" t="s">
        <v>850</v>
      </c>
      <c r="E38" s="338">
        <v>2000</v>
      </c>
      <c r="F38" s="339">
        <v>2000</v>
      </c>
      <c r="G38" s="1187"/>
      <c r="H38" s="886"/>
      <c r="J38" s="1180"/>
      <c r="K38" s="1180"/>
      <c r="L38" s="1180"/>
    </row>
    <row r="39" spans="1:12" x14ac:dyDescent="0.2">
      <c r="A39" s="936">
        <v>0</v>
      </c>
      <c r="B39" s="812" t="s">
        <v>170</v>
      </c>
      <c r="C39" s="2372" t="s">
        <v>1922</v>
      </c>
      <c r="D39" s="2373" t="s">
        <v>1923</v>
      </c>
      <c r="E39" s="825"/>
      <c r="F39" s="947"/>
      <c r="G39" s="1402"/>
      <c r="H39" s="886"/>
      <c r="J39" s="1180"/>
      <c r="K39" s="1180"/>
      <c r="L39" s="1180"/>
    </row>
    <row r="40" spans="1:12" ht="12.75" customHeight="1" x14ac:dyDescent="0.2">
      <c r="A40" s="1398">
        <f>A41+A42</f>
        <v>1000</v>
      </c>
      <c r="B40" s="1399" t="s">
        <v>161</v>
      </c>
      <c r="C40" s="1400" t="s">
        <v>6</v>
      </c>
      <c r="D40" s="1401" t="s">
        <v>851</v>
      </c>
      <c r="E40" s="1321">
        <f>SUM(E41:E42)</f>
        <v>1600</v>
      </c>
      <c r="F40" s="1322">
        <f>SUM(F41:F42)</f>
        <v>1600</v>
      </c>
      <c r="G40" s="1402"/>
      <c r="H40" s="886"/>
      <c r="J40" s="1180"/>
      <c r="K40" s="1180"/>
      <c r="L40" s="1181"/>
    </row>
    <row r="41" spans="1:12" ht="12.75" customHeight="1" x14ac:dyDescent="0.2">
      <c r="A41" s="334">
        <v>1000</v>
      </c>
      <c r="B41" s="774" t="s">
        <v>170</v>
      </c>
      <c r="C41" s="336" t="s">
        <v>852</v>
      </c>
      <c r="D41" s="1394" t="s">
        <v>853</v>
      </c>
      <c r="E41" s="338">
        <v>1600</v>
      </c>
      <c r="F41" s="339">
        <v>1600</v>
      </c>
      <c r="G41" s="1187"/>
      <c r="H41" s="886"/>
      <c r="J41" s="1180"/>
      <c r="K41" s="1180"/>
      <c r="L41" s="1180"/>
    </row>
    <row r="42" spans="1:12" ht="12.75" customHeight="1" x14ac:dyDescent="0.2">
      <c r="A42" s="334"/>
      <c r="B42" s="774" t="s">
        <v>170</v>
      </c>
      <c r="C42" s="336" t="s">
        <v>854</v>
      </c>
      <c r="D42" s="1394" t="s">
        <v>855</v>
      </c>
      <c r="E42" s="338"/>
      <c r="F42" s="339"/>
      <c r="G42" s="1187"/>
      <c r="H42" s="886"/>
      <c r="J42" s="1180"/>
      <c r="K42" s="1180"/>
      <c r="L42" s="1180"/>
    </row>
    <row r="43" spans="1:12" ht="12.75" customHeight="1" x14ac:dyDescent="0.2">
      <c r="A43" s="934">
        <f>SUM(A44:A47)</f>
        <v>340</v>
      </c>
      <c r="B43" s="1403" t="s">
        <v>161</v>
      </c>
      <c r="C43" s="808" t="s">
        <v>6</v>
      </c>
      <c r="D43" s="1404" t="s">
        <v>856</v>
      </c>
      <c r="E43" s="810">
        <f>SUM(E44:E48)</f>
        <v>560</v>
      </c>
      <c r="F43" s="945">
        <f>SUM(F44:F48)</f>
        <v>560</v>
      </c>
      <c r="G43" s="1187"/>
      <c r="H43" s="886"/>
      <c r="J43" s="1180"/>
      <c r="K43" s="1180"/>
      <c r="L43" s="1180"/>
    </row>
    <row r="44" spans="1:12" ht="12.75" customHeight="1" x14ac:dyDescent="0.2">
      <c r="A44" s="334">
        <v>20</v>
      </c>
      <c r="B44" s="774" t="s">
        <v>170</v>
      </c>
      <c r="C44" s="336" t="s">
        <v>857</v>
      </c>
      <c r="D44" s="1394" t="s">
        <v>858</v>
      </c>
      <c r="E44" s="338">
        <v>30</v>
      </c>
      <c r="F44" s="339">
        <v>30</v>
      </c>
      <c r="G44" s="1187"/>
      <c r="H44" s="886"/>
      <c r="J44" s="1180"/>
      <c r="K44" s="1180"/>
      <c r="L44" s="1180"/>
    </row>
    <row r="45" spans="1:12" ht="12.75" customHeight="1" x14ac:dyDescent="0.2">
      <c r="A45" s="936">
        <v>20</v>
      </c>
      <c r="B45" s="812" t="s">
        <v>170</v>
      </c>
      <c r="C45" s="955" t="s">
        <v>859</v>
      </c>
      <c r="D45" s="1405" t="s">
        <v>860</v>
      </c>
      <c r="E45" s="825">
        <v>30</v>
      </c>
      <c r="F45" s="947">
        <v>30</v>
      </c>
      <c r="G45" s="1187"/>
      <c r="H45" s="886"/>
      <c r="J45" s="1180"/>
      <c r="K45" s="1180"/>
      <c r="L45" s="1180"/>
    </row>
    <row r="46" spans="1:12" ht="12.75" customHeight="1" x14ac:dyDescent="0.2">
      <c r="A46" s="936">
        <v>200</v>
      </c>
      <c r="B46" s="812" t="s">
        <v>170</v>
      </c>
      <c r="C46" s="955" t="s">
        <v>861</v>
      </c>
      <c r="D46" s="1405" t="s">
        <v>862</v>
      </c>
      <c r="E46" s="825">
        <v>200</v>
      </c>
      <c r="F46" s="947">
        <v>200</v>
      </c>
      <c r="G46" s="1187"/>
      <c r="H46" s="886"/>
      <c r="J46" s="1180"/>
      <c r="K46" s="1180"/>
      <c r="L46" s="1180"/>
    </row>
    <row r="47" spans="1:12" ht="12.75" customHeight="1" x14ac:dyDescent="0.2">
      <c r="A47" s="936">
        <v>100</v>
      </c>
      <c r="B47" s="812" t="s">
        <v>170</v>
      </c>
      <c r="C47" s="955" t="s">
        <v>2159</v>
      </c>
      <c r="D47" s="2525" t="s">
        <v>2263</v>
      </c>
      <c r="E47" s="825">
        <v>200</v>
      </c>
      <c r="F47" s="947">
        <v>200</v>
      </c>
      <c r="G47" s="1187"/>
      <c r="H47" s="886"/>
      <c r="J47" s="1180"/>
      <c r="K47" s="1180"/>
      <c r="L47" s="1180"/>
    </row>
    <row r="48" spans="1:12" x14ac:dyDescent="0.2">
      <c r="A48" s="936"/>
      <c r="B48" s="812" t="s">
        <v>170</v>
      </c>
      <c r="C48" s="955" t="s">
        <v>2264</v>
      </c>
      <c r="D48" s="2525" t="s">
        <v>2265</v>
      </c>
      <c r="E48" s="825">
        <v>100</v>
      </c>
      <c r="F48" s="947">
        <v>100</v>
      </c>
      <c r="G48" s="1187"/>
      <c r="H48" s="886"/>
      <c r="J48" s="1180"/>
      <c r="K48" s="1180"/>
      <c r="L48" s="1180"/>
    </row>
    <row r="49" spans="1:12" ht="12.75" customHeight="1" x14ac:dyDescent="0.2">
      <c r="A49" s="934">
        <f>SUM(A50:A53)</f>
        <v>300</v>
      </c>
      <c r="B49" s="1403" t="s">
        <v>161</v>
      </c>
      <c r="C49" s="808" t="s">
        <v>6</v>
      </c>
      <c r="D49" s="1404" t="s">
        <v>863</v>
      </c>
      <c r="E49" s="810">
        <f>SUM(E50:E53)</f>
        <v>400</v>
      </c>
      <c r="F49" s="945">
        <f>SUM(F50:F53)</f>
        <v>400</v>
      </c>
      <c r="G49" s="1187"/>
      <c r="H49" s="886"/>
      <c r="J49" s="1180"/>
      <c r="K49" s="1180"/>
      <c r="L49" s="1180"/>
    </row>
    <row r="50" spans="1:12" x14ac:dyDescent="0.2">
      <c r="A50" s="334">
        <v>210</v>
      </c>
      <c r="B50" s="774" t="s">
        <v>170</v>
      </c>
      <c r="C50" s="336" t="s">
        <v>864</v>
      </c>
      <c r="D50" s="1394" t="s">
        <v>865</v>
      </c>
      <c r="E50" s="338">
        <v>300</v>
      </c>
      <c r="F50" s="339">
        <v>300</v>
      </c>
      <c r="G50" s="1187"/>
      <c r="H50" s="886"/>
      <c r="J50" s="1180"/>
      <c r="K50" s="1180"/>
      <c r="L50" s="1180"/>
    </row>
    <row r="51" spans="1:12" x14ac:dyDescent="0.2">
      <c r="A51" s="334">
        <v>70</v>
      </c>
      <c r="B51" s="774" t="s">
        <v>170</v>
      </c>
      <c r="C51" s="336" t="s">
        <v>866</v>
      </c>
      <c r="D51" s="1394" t="s">
        <v>867</v>
      </c>
      <c r="E51" s="338">
        <v>80</v>
      </c>
      <c r="F51" s="339">
        <v>80</v>
      </c>
      <c r="G51" s="1187"/>
      <c r="H51" s="886"/>
      <c r="J51" s="1180"/>
      <c r="K51" s="1180"/>
      <c r="L51" s="1180"/>
    </row>
    <row r="52" spans="1:12" x14ac:dyDescent="0.2">
      <c r="A52" s="334">
        <v>10</v>
      </c>
      <c r="B52" s="774" t="s">
        <v>170</v>
      </c>
      <c r="C52" s="336" t="s">
        <v>868</v>
      </c>
      <c r="D52" s="1394" t="s">
        <v>869</v>
      </c>
      <c r="E52" s="338">
        <v>10</v>
      </c>
      <c r="F52" s="339">
        <v>10</v>
      </c>
      <c r="G52" s="1187"/>
      <c r="H52" s="886"/>
      <c r="J52" s="1180"/>
      <c r="K52" s="1180"/>
      <c r="L52" s="1180"/>
    </row>
    <row r="53" spans="1:12" x14ac:dyDescent="0.2">
      <c r="A53" s="334">
        <v>10</v>
      </c>
      <c r="B53" s="774" t="s">
        <v>170</v>
      </c>
      <c r="C53" s="336" t="s">
        <v>870</v>
      </c>
      <c r="D53" s="1394" t="s">
        <v>871</v>
      </c>
      <c r="E53" s="338">
        <v>10</v>
      </c>
      <c r="F53" s="339">
        <v>10</v>
      </c>
      <c r="G53" s="1187"/>
      <c r="H53" s="886"/>
      <c r="J53" s="1180"/>
      <c r="K53" s="1180"/>
      <c r="L53" s="1180"/>
    </row>
    <row r="54" spans="1:12" x14ac:dyDescent="0.2">
      <c r="A54" s="1398">
        <f>SUM(A55:A62)</f>
        <v>805</v>
      </c>
      <c r="B54" s="1399" t="s">
        <v>161</v>
      </c>
      <c r="C54" s="1400" t="s">
        <v>6</v>
      </c>
      <c r="D54" s="1401" t="s">
        <v>872</v>
      </c>
      <c r="E54" s="1321">
        <f>SUM(E55:E62)</f>
        <v>1065</v>
      </c>
      <c r="F54" s="1322">
        <f>SUM(F55:F62)</f>
        <v>1065</v>
      </c>
      <c r="G54" s="1402"/>
      <c r="H54" s="886"/>
      <c r="J54" s="1180"/>
      <c r="K54" s="1180"/>
      <c r="L54" s="1180"/>
    </row>
    <row r="55" spans="1:12" x14ac:dyDescent="0.2">
      <c r="A55" s="334">
        <v>125</v>
      </c>
      <c r="B55" s="774" t="s">
        <v>170</v>
      </c>
      <c r="C55" s="336" t="s">
        <v>873</v>
      </c>
      <c r="D55" s="1394" t="s">
        <v>874</v>
      </c>
      <c r="E55" s="338">
        <v>125</v>
      </c>
      <c r="F55" s="339">
        <v>125</v>
      </c>
      <c r="G55" s="269"/>
      <c r="H55" s="886"/>
      <c r="J55" s="1180"/>
      <c r="K55" s="1180"/>
      <c r="L55" s="1180"/>
    </row>
    <row r="56" spans="1:12" x14ac:dyDescent="0.2">
      <c r="A56" s="334">
        <v>30</v>
      </c>
      <c r="B56" s="774" t="s">
        <v>170</v>
      </c>
      <c r="C56" s="336" t="s">
        <v>875</v>
      </c>
      <c r="D56" s="1406" t="s">
        <v>876</v>
      </c>
      <c r="E56" s="338">
        <v>30</v>
      </c>
      <c r="F56" s="339">
        <v>30</v>
      </c>
      <c r="G56" s="269"/>
      <c r="H56" s="886"/>
      <c r="J56" s="1180"/>
      <c r="K56" s="1180"/>
      <c r="L56" s="1180"/>
    </row>
    <row r="57" spans="1:12" x14ac:dyDescent="0.2">
      <c r="A57" s="334">
        <v>30</v>
      </c>
      <c r="B57" s="774" t="s">
        <v>170</v>
      </c>
      <c r="C57" s="336" t="s">
        <v>877</v>
      </c>
      <c r="D57" s="1394" t="s">
        <v>860</v>
      </c>
      <c r="E57" s="338">
        <v>30</v>
      </c>
      <c r="F57" s="339">
        <v>30</v>
      </c>
      <c r="G57" s="1187"/>
      <c r="H57" s="886"/>
      <c r="J57" s="1180"/>
      <c r="K57" s="1180"/>
      <c r="L57" s="1180"/>
    </row>
    <row r="58" spans="1:12" x14ac:dyDescent="0.2">
      <c r="A58" s="334">
        <v>70</v>
      </c>
      <c r="B58" s="774" t="s">
        <v>170</v>
      </c>
      <c r="C58" s="336" t="s">
        <v>878</v>
      </c>
      <c r="D58" s="1394" t="s">
        <v>879</v>
      </c>
      <c r="E58" s="338">
        <v>80</v>
      </c>
      <c r="F58" s="339">
        <v>80</v>
      </c>
      <c r="G58" s="1187"/>
      <c r="H58" s="886"/>
      <c r="J58" s="1180"/>
      <c r="K58" s="1180"/>
      <c r="L58" s="1180"/>
    </row>
    <row r="59" spans="1:12" x14ac:dyDescent="0.2">
      <c r="A59" s="334">
        <v>200</v>
      </c>
      <c r="B59" s="1407" t="s">
        <v>170</v>
      </c>
      <c r="C59" s="1408" t="s">
        <v>1624</v>
      </c>
      <c r="D59" s="1409" t="s">
        <v>880</v>
      </c>
      <c r="E59" s="338">
        <v>200</v>
      </c>
      <c r="F59" s="339">
        <v>200</v>
      </c>
      <c r="G59" s="1187"/>
      <c r="H59" s="886"/>
      <c r="J59" s="1180"/>
      <c r="K59" s="1180"/>
      <c r="L59" s="1180"/>
    </row>
    <row r="60" spans="1:12" x14ac:dyDescent="0.2">
      <c r="A60" s="334">
        <v>100</v>
      </c>
      <c r="B60" s="811" t="s">
        <v>170</v>
      </c>
      <c r="C60" s="940" t="s">
        <v>1924</v>
      </c>
      <c r="D60" s="1325" t="s">
        <v>1925</v>
      </c>
      <c r="E60" s="338">
        <v>100</v>
      </c>
      <c r="F60" s="339">
        <v>100</v>
      </c>
      <c r="G60" s="1410"/>
      <c r="H60" s="886"/>
      <c r="J60" s="1180"/>
      <c r="K60" s="1180"/>
      <c r="L60" s="1180"/>
    </row>
    <row r="61" spans="1:12" x14ac:dyDescent="0.2">
      <c r="A61" s="936">
        <v>200</v>
      </c>
      <c r="B61" s="2186" t="s">
        <v>170</v>
      </c>
      <c r="C61" s="2371" t="s">
        <v>1921</v>
      </c>
      <c r="D61" s="1415" t="s">
        <v>1625</v>
      </c>
      <c r="E61" s="825">
        <v>400</v>
      </c>
      <c r="F61" s="947">
        <v>400</v>
      </c>
      <c r="G61" s="2189"/>
      <c r="H61" s="886"/>
      <c r="J61" s="1180"/>
      <c r="K61" s="1180"/>
      <c r="L61" s="1180"/>
    </row>
    <row r="62" spans="1:12" x14ac:dyDescent="0.2">
      <c r="A62" s="936">
        <v>50</v>
      </c>
      <c r="B62" s="2186" t="s">
        <v>170</v>
      </c>
      <c r="C62" s="2371" t="s">
        <v>2160</v>
      </c>
      <c r="D62" s="1415" t="s">
        <v>2161</v>
      </c>
      <c r="E62" s="825">
        <v>100</v>
      </c>
      <c r="F62" s="947">
        <v>100</v>
      </c>
      <c r="G62" s="2189"/>
      <c r="H62" s="886"/>
      <c r="J62" s="1180"/>
      <c r="K62" s="1180"/>
      <c r="L62" s="1180"/>
    </row>
    <row r="63" spans="1:12" x14ac:dyDescent="0.2">
      <c r="A63" s="1398">
        <f>SUM(A64:A67)</f>
        <v>230</v>
      </c>
      <c r="B63" s="1411" t="s">
        <v>161</v>
      </c>
      <c r="C63" s="1400" t="s">
        <v>6</v>
      </c>
      <c r="D63" s="1412" t="s">
        <v>881</v>
      </c>
      <c r="E63" s="1321">
        <f>SUM(E64:E67)</f>
        <v>230</v>
      </c>
      <c r="F63" s="1322">
        <f>SUM(F64:F67)</f>
        <v>230</v>
      </c>
      <c r="G63" s="1256"/>
      <c r="H63" s="886"/>
      <c r="J63" s="1180"/>
      <c r="K63" s="1180"/>
      <c r="L63" s="1180"/>
    </row>
    <row r="64" spans="1:12" x14ac:dyDescent="0.2">
      <c r="A64" s="334">
        <v>80</v>
      </c>
      <c r="B64" s="335" t="s">
        <v>170</v>
      </c>
      <c r="C64" s="336" t="s">
        <v>882</v>
      </c>
      <c r="D64" s="1325" t="s">
        <v>883</v>
      </c>
      <c r="E64" s="338">
        <v>80</v>
      </c>
      <c r="F64" s="339">
        <v>80</v>
      </c>
      <c r="G64" s="1413"/>
      <c r="H64" s="886"/>
      <c r="J64" s="1180"/>
      <c r="K64" s="1180"/>
      <c r="L64" s="1180"/>
    </row>
    <row r="65" spans="1:12" x14ac:dyDescent="0.2">
      <c r="A65" s="334">
        <v>50</v>
      </c>
      <c r="B65" s="335" t="s">
        <v>170</v>
      </c>
      <c r="C65" s="336" t="s">
        <v>884</v>
      </c>
      <c r="D65" s="1325" t="s">
        <v>1619</v>
      </c>
      <c r="E65" s="338">
        <v>60</v>
      </c>
      <c r="F65" s="339">
        <v>60</v>
      </c>
      <c r="G65" s="1049"/>
      <c r="H65" s="886"/>
      <c r="J65" s="1180"/>
      <c r="K65" s="1180"/>
      <c r="L65" s="1180"/>
    </row>
    <row r="66" spans="1:12" x14ac:dyDescent="0.2">
      <c r="A66" s="334">
        <v>70</v>
      </c>
      <c r="B66" s="335" t="s">
        <v>170</v>
      </c>
      <c r="C66" s="336" t="s">
        <v>885</v>
      </c>
      <c r="D66" s="1325" t="s">
        <v>886</v>
      </c>
      <c r="E66" s="338">
        <v>60</v>
      </c>
      <c r="F66" s="339">
        <v>60</v>
      </c>
      <c r="G66" s="1049"/>
      <c r="H66" s="886"/>
      <c r="J66" s="1180"/>
      <c r="K66" s="1180"/>
      <c r="L66" s="1180"/>
    </row>
    <row r="67" spans="1:12" x14ac:dyDescent="0.2">
      <c r="A67" s="334">
        <v>30</v>
      </c>
      <c r="B67" s="335" t="s">
        <v>170</v>
      </c>
      <c r="C67" s="336" t="s">
        <v>1173</v>
      </c>
      <c r="D67" s="1406" t="s">
        <v>1620</v>
      </c>
      <c r="E67" s="338">
        <v>30</v>
      </c>
      <c r="F67" s="339">
        <v>30</v>
      </c>
      <c r="G67" s="1049"/>
      <c r="H67" s="886"/>
      <c r="J67" s="1180"/>
      <c r="K67" s="1180"/>
      <c r="L67" s="1180"/>
    </row>
    <row r="68" spans="1:12" x14ac:dyDescent="0.2">
      <c r="A68" s="934">
        <f>SUM(A69:A73)</f>
        <v>1450</v>
      </c>
      <c r="B68" s="1323" t="s">
        <v>161</v>
      </c>
      <c r="C68" s="808" t="s">
        <v>6</v>
      </c>
      <c r="D68" s="1320" t="s">
        <v>887</v>
      </c>
      <c r="E68" s="810">
        <f>SUM(E69:E74)</f>
        <v>1570</v>
      </c>
      <c r="F68" s="945">
        <f>SUM(F69:F74)</f>
        <v>1570</v>
      </c>
      <c r="G68" s="1049"/>
      <c r="H68" s="886"/>
      <c r="J68" s="1180"/>
      <c r="K68" s="1180"/>
      <c r="L68" s="1180"/>
    </row>
    <row r="69" spans="1:12" x14ac:dyDescent="0.2">
      <c r="A69" s="334">
        <v>100</v>
      </c>
      <c r="B69" s="335" t="s">
        <v>170</v>
      </c>
      <c r="C69" s="336" t="s">
        <v>888</v>
      </c>
      <c r="D69" s="1325" t="s">
        <v>889</v>
      </c>
      <c r="E69" s="338">
        <v>1450</v>
      </c>
      <c r="F69" s="339">
        <v>100</v>
      </c>
      <c r="G69" s="1049"/>
      <c r="H69" s="886"/>
      <c r="J69" s="1180"/>
      <c r="K69" s="1180"/>
      <c r="L69" s="1180"/>
    </row>
    <row r="70" spans="1:12" x14ac:dyDescent="0.2">
      <c r="A70" s="334">
        <v>100</v>
      </c>
      <c r="B70" s="335" t="s">
        <v>170</v>
      </c>
      <c r="C70" s="336" t="s">
        <v>890</v>
      </c>
      <c r="D70" s="1325" t="s">
        <v>891</v>
      </c>
      <c r="E70" s="338"/>
      <c r="F70" s="339">
        <v>100</v>
      </c>
      <c r="G70" s="1049"/>
      <c r="H70" s="886"/>
      <c r="J70" s="1180"/>
      <c r="K70" s="1180"/>
      <c r="L70" s="1180"/>
    </row>
    <row r="71" spans="1:12" x14ac:dyDescent="0.2">
      <c r="A71" s="936">
        <v>1080</v>
      </c>
      <c r="B71" s="1414" t="s">
        <v>170</v>
      </c>
      <c r="C71" s="955" t="s">
        <v>892</v>
      </c>
      <c r="D71" s="1415" t="s">
        <v>893</v>
      </c>
      <c r="E71" s="825"/>
      <c r="F71" s="947">
        <v>1080</v>
      </c>
      <c r="G71" s="1256"/>
      <c r="H71" s="886"/>
      <c r="J71" s="1180"/>
      <c r="K71" s="1180"/>
      <c r="L71" s="1180"/>
    </row>
    <row r="72" spans="1:12" x14ac:dyDescent="0.2">
      <c r="A72" s="334">
        <v>20</v>
      </c>
      <c r="B72" s="335" t="s">
        <v>170</v>
      </c>
      <c r="C72" s="336" t="s">
        <v>894</v>
      </c>
      <c r="D72" s="1325" t="s">
        <v>895</v>
      </c>
      <c r="E72" s="338"/>
      <c r="F72" s="339">
        <v>20</v>
      </c>
      <c r="G72" s="1049"/>
      <c r="H72" s="886"/>
      <c r="J72" s="1180"/>
      <c r="K72" s="1180"/>
      <c r="L72" s="1180"/>
    </row>
    <row r="73" spans="1:12" x14ac:dyDescent="0.2">
      <c r="A73" s="936">
        <v>150</v>
      </c>
      <c r="B73" s="335" t="s">
        <v>170</v>
      </c>
      <c r="C73" s="955" t="s">
        <v>896</v>
      </c>
      <c r="D73" s="1415" t="s">
        <v>897</v>
      </c>
      <c r="E73" s="825"/>
      <c r="F73" s="947">
        <v>150</v>
      </c>
      <c r="G73" s="1049"/>
      <c r="H73" s="886"/>
      <c r="J73" s="1180"/>
      <c r="K73" s="1180"/>
      <c r="L73" s="1180"/>
    </row>
    <row r="74" spans="1:12" ht="12" thickBot="1" x14ac:dyDescent="0.25">
      <c r="A74" s="2136">
        <v>0</v>
      </c>
      <c r="B74" s="2137" t="s">
        <v>170</v>
      </c>
      <c r="C74" s="957" t="s">
        <v>2266</v>
      </c>
      <c r="D74" s="2528" t="s">
        <v>2267</v>
      </c>
      <c r="E74" s="2138">
        <v>120</v>
      </c>
      <c r="F74" s="2139">
        <v>120</v>
      </c>
      <c r="G74" s="1259"/>
      <c r="H74" s="886"/>
      <c r="J74" s="1180"/>
      <c r="K74" s="1180"/>
      <c r="L74" s="1180"/>
    </row>
    <row r="75" spans="1:12" x14ac:dyDescent="0.2">
      <c r="A75" s="821"/>
      <c r="B75" s="845"/>
      <c r="C75" s="846"/>
      <c r="D75" s="1417"/>
      <c r="E75" s="821"/>
      <c r="F75" s="821"/>
      <c r="G75" s="1061"/>
      <c r="H75" s="886"/>
      <c r="J75" s="1180"/>
      <c r="K75" s="1180"/>
      <c r="L75" s="1180"/>
    </row>
    <row r="76" spans="1:12" x14ac:dyDescent="0.2">
      <c r="A76" s="821"/>
      <c r="B76" s="845"/>
      <c r="C76" s="846"/>
      <c r="D76" s="1417"/>
      <c r="E76" s="821"/>
      <c r="F76" s="821"/>
      <c r="G76" s="1061"/>
      <c r="H76" s="886"/>
      <c r="J76" s="1180"/>
      <c r="K76" s="1180"/>
      <c r="L76" s="1180"/>
    </row>
    <row r="77" spans="1:12" ht="18.75" customHeight="1" x14ac:dyDescent="0.2">
      <c r="B77" s="185" t="s">
        <v>844</v>
      </c>
      <c r="C77" s="185"/>
      <c r="D77" s="185"/>
      <c r="E77" s="185"/>
      <c r="F77" s="185"/>
      <c r="G77" s="185"/>
      <c r="H77" s="185"/>
      <c r="I77" s="185"/>
      <c r="J77" s="1180"/>
      <c r="K77" s="1180"/>
      <c r="L77" s="1180"/>
    </row>
    <row r="78" spans="1:12" ht="12" thickBot="1" x14ac:dyDescent="0.25">
      <c r="B78" s="965"/>
      <c r="C78" s="965"/>
      <c r="D78" s="965"/>
      <c r="E78" s="254"/>
      <c r="F78" s="254"/>
      <c r="G78" s="166" t="s">
        <v>106</v>
      </c>
      <c r="H78" s="966"/>
      <c r="J78" s="1180"/>
      <c r="K78" s="1180"/>
      <c r="L78" s="1180"/>
    </row>
    <row r="79" spans="1:12" ht="11.25" customHeight="1" x14ac:dyDescent="0.2">
      <c r="A79" s="3074" t="s">
        <v>1943</v>
      </c>
      <c r="B79" s="3094" t="s">
        <v>294</v>
      </c>
      <c r="C79" s="3086" t="s">
        <v>845</v>
      </c>
      <c r="D79" s="3068" t="s">
        <v>191</v>
      </c>
      <c r="E79" s="3154" t="s">
        <v>1948</v>
      </c>
      <c r="F79" s="3070" t="s">
        <v>1945</v>
      </c>
      <c r="G79" s="3183" t="s">
        <v>158</v>
      </c>
      <c r="H79" s="886"/>
      <c r="J79" s="1180"/>
      <c r="K79" s="1180"/>
      <c r="L79" s="1180"/>
    </row>
    <row r="80" spans="1:12" ht="20.25" customHeight="1" thickBot="1" x14ac:dyDescent="0.25">
      <c r="A80" s="3075"/>
      <c r="B80" s="3095"/>
      <c r="C80" s="3096"/>
      <c r="D80" s="3069"/>
      <c r="E80" s="3155"/>
      <c r="F80" s="3108"/>
      <c r="G80" s="3184"/>
      <c r="H80" s="886"/>
      <c r="J80" s="1180"/>
      <c r="K80" s="1180"/>
      <c r="L80" s="1180"/>
    </row>
    <row r="81" spans="1:12" s="908" customFormat="1" ht="15" customHeight="1" thickBot="1" x14ac:dyDescent="0.3">
      <c r="A81" s="307" t="s">
        <v>236</v>
      </c>
      <c r="B81" s="204" t="s">
        <v>2</v>
      </c>
      <c r="C81" s="508" t="s">
        <v>159</v>
      </c>
      <c r="D81" s="348" t="s">
        <v>160</v>
      </c>
      <c r="E81" s="170" t="s">
        <v>236</v>
      </c>
      <c r="F81" s="308" t="s">
        <v>236</v>
      </c>
      <c r="G81" s="1063" t="s">
        <v>6</v>
      </c>
      <c r="J81" s="1312"/>
      <c r="K81" s="1312"/>
      <c r="L81" s="1312"/>
    </row>
    <row r="82" spans="1:12" ht="12.75" customHeight="1" x14ac:dyDescent="0.2">
      <c r="A82" s="1268">
        <f>SUM(A83:A84)</f>
        <v>150</v>
      </c>
      <c r="B82" s="1932" t="s">
        <v>513</v>
      </c>
      <c r="C82" s="1270" t="s">
        <v>6</v>
      </c>
      <c r="D82" s="1431" t="s">
        <v>898</v>
      </c>
      <c r="E82" s="1392">
        <f>SUM(E83:E84)</f>
        <v>150</v>
      </c>
      <c r="F82" s="1273">
        <f>SUM(F83:F84)</f>
        <v>150</v>
      </c>
      <c r="G82" s="331"/>
      <c r="H82" s="886"/>
      <c r="J82" s="185"/>
    </row>
    <row r="83" spans="1:12" ht="12.75" customHeight="1" x14ac:dyDescent="0.2">
      <c r="A83" s="936">
        <v>75</v>
      </c>
      <c r="B83" s="1414" t="s">
        <v>170</v>
      </c>
      <c r="C83" s="955" t="s">
        <v>899</v>
      </c>
      <c r="D83" s="1415" t="s">
        <v>900</v>
      </c>
      <c r="E83" s="825">
        <v>75</v>
      </c>
      <c r="F83" s="947">
        <v>75</v>
      </c>
      <c r="G83" s="1049"/>
      <c r="H83" s="886"/>
    </row>
    <row r="84" spans="1:12" ht="12.75" customHeight="1" x14ac:dyDescent="0.2">
      <c r="A84" s="936">
        <v>75</v>
      </c>
      <c r="B84" s="1414" t="s">
        <v>170</v>
      </c>
      <c r="C84" s="955" t="s">
        <v>901</v>
      </c>
      <c r="D84" s="1406" t="s">
        <v>902</v>
      </c>
      <c r="E84" s="825">
        <v>75</v>
      </c>
      <c r="F84" s="947">
        <v>75</v>
      </c>
      <c r="G84" s="1256"/>
      <c r="H84" s="886"/>
    </row>
    <row r="85" spans="1:12" ht="12.75" customHeight="1" x14ac:dyDescent="0.2">
      <c r="A85" s="1398">
        <f>SUM(A86:A87)</f>
        <v>1721.2</v>
      </c>
      <c r="B85" s="1411" t="s">
        <v>161</v>
      </c>
      <c r="C85" s="1400" t="s">
        <v>6</v>
      </c>
      <c r="D85" s="1412" t="s">
        <v>316</v>
      </c>
      <c r="E85" s="1321">
        <f>SUM(E86:E87)</f>
        <v>2366.1999999999998</v>
      </c>
      <c r="F85" s="1322">
        <f>SUM(F86:F87)</f>
        <v>2366.1999999999998</v>
      </c>
      <c r="G85" s="342"/>
      <c r="H85" s="886"/>
    </row>
    <row r="86" spans="1:12" ht="12.75" customHeight="1" x14ac:dyDescent="0.2">
      <c r="A86" s="334">
        <v>1401.2</v>
      </c>
      <c r="B86" s="335" t="s">
        <v>170</v>
      </c>
      <c r="C86" s="336" t="s">
        <v>903</v>
      </c>
      <c r="D86" s="1325" t="s">
        <v>904</v>
      </c>
      <c r="E86" s="338">
        <v>2100</v>
      </c>
      <c r="F86" s="339">
        <v>2100</v>
      </c>
      <c r="G86" s="1049"/>
      <c r="H86" s="886"/>
    </row>
    <row r="87" spans="1:12" ht="12.75" customHeight="1" x14ac:dyDescent="0.2">
      <c r="A87" s="936">
        <v>320</v>
      </c>
      <c r="B87" s="2186" t="s">
        <v>170</v>
      </c>
      <c r="C87" s="955" t="s">
        <v>1621</v>
      </c>
      <c r="D87" s="1415" t="s">
        <v>1622</v>
      </c>
      <c r="E87" s="825">
        <v>266.2</v>
      </c>
      <c r="F87" s="947">
        <v>266.2</v>
      </c>
      <c r="G87" s="1256"/>
      <c r="H87" s="886"/>
    </row>
    <row r="88" spans="1:12" ht="12.75" customHeight="1" x14ac:dyDescent="0.2">
      <c r="A88" s="1283">
        <f>SUM(A89:A93)</f>
        <v>570</v>
      </c>
      <c r="B88" s="1418" t="s">
        <v>161</v>
      </c>
      <c r="C88" s="1285" t="s">
        <v>6</v>
      </c>
      <c r="D88" s="1419" t="s">
        <v>511</v>
      </c>
      <c r="E88" s="1420">
        <f>SUM(E89:E93)</f>
        <v>530</v>
      </c>
      <c r="F88" s="1288">
        <f>SUM(F89:F93)</f>
        <v>530</v>
      </c>
      <c r="G88" s="1256"/>
      <c r="H88" s="886"/>
    </row>
    <row r="89" spans="1:12" ht="22.5" x14ac:dyDescent="0.2">
      <c r="A89" s="1289">
        <v>100</v>
      </c>
      <c r="B89" s="1198" t="s">
        <v>170</v>
      </c>
      <c r="C89" s="480" t="s">
        <v>905</v>
      </c>
      <c r="D89" s="1421" t="s">
        <v>906</v>
      </c>
      <c r="E89" s="1422">
        <v>100</v>
      </c>
      <c r="F89" s="1236">
        <v>100</v>
      </c>
      <c r="G89" s="1049"/>
      <c r="H89" s="886"/>
    </row>
    <row r="90" spans="1:12" x14ac:dyDescent="0.2">
      <c r="A90" s="1423">
        <v>50</v>
      </c>
      <c r="B90" s="1424" t="s">
        <v>170</v>
      </c>
      <c r="C90" s="480" t="s">
        <v>907</v>
      </c>
      <c r="D90" s="1425" t="s">
        <v>908</v>
      </c>
      <c r="E90" s="1426">
        <v>50</v>
      </c>
      <c r="F90" s="1427">
        <v>50</v>
      </c>
      <c r="G90" s="1257"/>
      <c r="H90" s="886"/>
    </row>
    <row r="91" spans="1:12" x14ac:dyDescent="0.2">
      <c r="A91" s="1289">
        <v>180</v>
      </c>
      <c r="B91" s="1198" t="s">
        <v>170</v>
      </c>
      <c r="C91" s="480" t="s">
        <v>909</v>
      </c>
      <c r="D91" s="1421" t="s">
        <v>667</v>
      </c>
      <c r="E91" s="1422">
        <v>180</v>
      </c>
      <c r="F91" s="1236">
        <v>180</v>
      </c>
      <c r="G91" s="1049"/>
      <c r="H91" s="886"/>
    </row>
    <row r="92" spans="1:12" ht="22.5" x14ac:dyDescent="0.2">
      <c r="A92" s="1289">
        <v>140</v>
      </c>
      <c r="B92" s="1198" t="s">
        <v>170</v>
      </c>
      <c r="C92" s="2188" t="s">
        <v>910</v>
      </c>
      <c r="D92" s="1421" t="s">
        <v>668</v>
      </c>
      <c r="E92" s="1422">
        <v>100</v>
      </c>
      <c r="F92" s="1236">
        <v>100</v>
      </c>
      <c r="G92" s="1049"/>
      <c r="H92" s="886"/>
    </row>
    <row r="93" spans="1:12" ht="12" thickBot="1" x14ac:dyDescent="0.25">
      <c r="A93" s="1510">
        <v>100</v>
      </c>
      <c r="B93" s="2187" t="s">
        <v>170</v>
      </c>
      <c r="C93" s="2526" t="s">
        <v>2163</v>
      </c>
      <c r="D93" s="2527" t="s">
        <v>2162</v>
      </c>
      <c r="E93" s="1512">
        <v>100</v>
      </c>
      <c r="F93" s="1239">
        <v>100</v>
      </c>
      <c r="G93" s="2140"/>
    </row>
    <row r="94" spans="1:12" ht="11.25" customHeight="1" x14ac:dyDescent="0.2"/>
    <row r="95" spans="1:12" ht="11.25" customHeight="1" x14ac:dyDescent="0.2"/>
    <row r="96" spans="1:12" ht="25.5" customHeight="1" x14ac:dyDescent="0.2">
      <c r="B96" s="185" t="s">
        <v>1571</v>
      </c>
      <c r="C96" s="185"/>
      <c r="D96" s="185"/>
      <c r="E96" s="185"/>
      <c r="F96" s="185"/>
      <c r="G96" s="185"/>
      <c r="H96" s="1390"/>
    </row>
    <row r="97" spans="1:9" ht="12" thickBot="1" x14ac:dyDescent="0.25">
      <c r="B97" s="965"/>
      <c r="C97" s="965"/>
      <c r="D97" s="965"/>
      <c r="E97" s="254"/>
      <c r="F97" s="254"/>
      <c r="G97" s="254" t="s">
        <v>106</v>
      </c>
      <c r="H97" s="966"/>
    </row>
    <row r="98" spans="1:9" ht="11.25" customHeight="1" x14ac:dyDescent="0.2">
      <c r="A98" s="3074" t="s">
        <v>1943</v>
      </c>
      <c r="B98" s="3084" t="s">
        <v>294</v>
      </c>
      <c r="C98" s="3086" t="s">
        <v>1572</v>
      </c>
      <c r="D98" s="3068" t="s">
        <v>1562</v>
      </c>
      <c r="E98" s="3154" t="s">
        <v>1948</v>
      </c>
      <c r="F98" s="3070" t="s">
        <v>1945</v>
      </c>
      <c r="G98" s="3183" t="s">
        <v>158</v>
      </c>
      <c r="H98" s="886"/>
    </row>
    <row r="99" spans="1:9" ht="12" thickBot="1" x14ac:dyDescent="0.25">
      <c r="A99" s="3075"/>
      <c r="B99" s="3099"/>
      <c r="C99" s="3096"/>
      <c r="D99" s="3069"/>
      <c r="E99" s="3155"/>
      <c r="F99" s="3108"/>
      <c r="G99" s="3184"/>
      <c r="H99" s="886"/>
    </row>
    <row r="100" spans="1:9" s="908" customFormat="1" ht="14.25" customHeight="1" thickBot="1" x14ac:dyDescent="0.3">
      <c r="A100" s="170">
        <f>A101</f>
        <v>250</v>
      </c>
      <c r="B100" s="168" t="s">
        <v>2</v>
      </c>
      <c r="C100" s="508" t="s">
        <v>159</v>
      </c>
      <c r="D100" s="348" t="s">
        <v>160</v>
      </c>
      <c r="E100" s="205">
        <f>E101</f>
        <v>250</v>
      </c>
      <c r="F100" s="205">
        <v>250</v>
      </c>
      <c r="G100" s="976" t="s">
        <v>6</v>
      </c>
      <c r="I100" s="975"/>
    </row>
    <row r="101" spans="1:9" s="908" customFormat="1" ht="12" customHeight="1" x14ac:dyDescent="0.25">
      <c r="A101" s="1268">
        <f>SUM(A102:A103)</f>
        <v>250</v>
      </c>
      <c r="B101" s="1430" t="s">
        <v>6</v>
      </c>
      <c r="C101" s="1270" t="s">
        <v>6</v>
      </c>
      <c r="D101" s="1431" t="s">
        <v>851</v>
      </c>
      <c r="E101" s="1392">
        <f>SUM(E102:E103)</f>
        <v>250</v>
      </c>
      <c r="F101" s="1273">
        <f>SUM(F102:F103)</f>
        <v>250</v>
      </c>
      <c r="G101" s="1106"/>
    </row>
    <row r="102" spans="1:9" s="908" customFormat="1" ht="12" customHeight="1" x14ac:dyDescent="0.25">
      <c r="A102" s="334">
        <v>100</v>
      </c>
      <c r="B102" s="774" t="s">
        <v>2</v>
      </c>
      <c r="C102" s="336" t="s">
        <v>917</v>
      </c>
      <c r="D102" s="1325" t="s">
        <v>918</v>
      </c>
      <c r="E102" s="338">
        <v>100</v>
      </c>
      <c r="F102" s="339">
        <v>100</v>
      </c>
      <c r="G102" s="1212"/>
    </row>
    <row r="103" spans="1:9" ht="12" customHeight="1" thickBot="1" x14ac:dyDescent="0.25">
      <c r="A103" s="2136">
        <v>150</v>
      </c>
      <c r="B103" s="960" t="s">
        <v>2</v>
      </c>
      <c r="C103" s="957" t="s">
        <v>2164</v>
      </c>
      <c r="D103" s="2528" t="s">
        <v>1623</v>
      </c>
      <c r="E103" s="2138">
        <v>150</v>
      </c>
      <c r="F103" s="2139">
        <v>150</v>
      </c>
      <c r="G103" s="1240"/>
    </row>
    <row r="104" spans="1:9" ht="11.25" customHeight="1" x14ac:dyDescent="0.2"/>
    <row r="105" spans="1:9" ht="11.25" customHeight="1" x14ac:dyDescent="0.2"/>
    <row r="106" spans="1:9" ht="25.5" customHeight="1" x14ac:dyDescent="0.2">
      <c r="B106" s="185" t="s">
        <v>911</v>
      </c>
      <c r="C106" s="185"/>
      <c r="D106" s="185"/>
      <c r="E106" s="185"/>
      <c r="F106" s="185"/>
      <c r="G106" s="185"/>
      <c r="H106" s="1390"/>
    </row>
    <row r="107" spans="1:9" ht="12" thickBot="1" x14ac:dyDescent="0.25">
      <c r="B107" s="965"/>
      <c r="C107" s="965"/>
      <c r="D107" s="965"/>
      <c r="E107" s="254"/>
      <c r="F107" s="254"/>
      <c r="G107" s="254" t="s">
        <v>106</v>
      </c>
      <c r="H107" s="966"/>
    </row>
    <row r="108" spans="1:9" ht="11.25" customHeight="1" x14ac:dyDescent="0.2">
      <c r="A108" s="3074" t="s">
        <v>1943</v>
      </c>
      <c r="B108" s="3084" t="s">
        <v>294</v>
      </c>
      <c r="C108" s="3086" t="s">
        <v>912</v>
      </c>
      <c r="D108" s="3068" t="s">
        <v>273</v>
      </c>
      <c r="E108" s="3154" t="s">
        <v>1948</v>
      </c>
      <c r="F108" s="3070" t="s">
        <v>1945</v>
      </c>
      <c r="G108" s="3183" t="s">
        <v>158</v>
      </c>
      <c r="H108" s="886"/>
    </row>
    <row r="109" spans="1:9" ht="12" thickBot="1" x14ac:dyDescent="0.25">
      <c r="A109" s="3075"/>
      <c r="B109" s="3099"/>
      <c r="C109" s="3096"/>
      <c r="D109" s="3069"/>
      <c r="E109" s="3155"/>
      <c r="F109" s="3108"/>
      <c r="G109" s="3184"/>
      <c r="H109" s="886"/>
    </row>
    <row r="110" spans="1:9" s="908" customFormat="1" ht="14.25" customHeight="1" thickBot="1" x14ac:dyDescent="0.3">
      <c r="A110" s="170">
        <f>A111+A115+A120+A124+A131</f>
        <v>7153.73</v>
      </c>
      <c r="B110" s="168" t="s">
        <v>2</v>
      </c>
      <c r="C110" s="508" t="s">
        <v>159</v>
      </c>
      <c r="D110" s="348" t="s">
        <v>160</v>
      </c>
      <c r="E110" s="205">
        <f>E111+E115+E120+E124+E131</f>
        <v>12900.93</v>
      </c>
      <c r="F110" s="205">
        <f>F111+F115+F120+F124+F131</f>
        <v>12900.93</v>
      </c>
      <c r="G110" s="976" t="s">
        <v>6</v>
      </c>
      <c r="I110" s="975"/>
    </row>
    <row r="111" spans="1:9" s="908" customFormat="1" ht="12.75" customHeight="1" x14ac:dyDescent="0.25">
      <c r="A111" s="1268">
        <f>SUM(A112:A114)</f>
        <v>1456</v>
      </c>
      <c r="B111" s="1430" t="s">
        <v>6</v>
      </c>
      <c r="C111" s="1270" t="s">
        <v>6</v>
      </c>
      <c r="D111" s="1431" t="s">
        <v>851</v>
      </c>
      <c r="E111" s="1392">
        <f>SUM(E112:E114)</f>
        <v>900</v>
      </c>
      <c r="F111" s="1273">
        <f>SUM(F112:F114)</f>
        <v>900</v>
      </c>
      <c r="G111" s="1106"/>
    </row>
    <row r="112" spans="1:9" s="908" customFormat="1" ht="12.75" customHeight="1" x14ac:dyDescent="0.25">
      <c r="A112" s="334">
        <v>325</v>
      </c>
      <c r="B112" s="774" t="s">
        <v>2</v>
      </c>
      <c r="C112" s="336" t="s">
        <v>913</v>
      </c>
      <c r="D112" s="1325" t="s">
        <v>914</v>
      </c>
      <c r="E112" s="338"/>
      <c r="F112" s="339"/>
      <c r="G112" s="1212" t="s">
        <v>2270</v>
      </c>
    </row>
    <row r="113" spans="1:13" s="908" customFormat="1" ht="12.75" customHeight="1" x14ac:dyDescent="0.25">
      <c r="A113" s="334">
        <v>300</v>
      </c>
      <c r="B113" s="774" t="s">
        <v>2</v>
      </c>
      <c r="C113" s="336" t="s">
        <v>915</v>
      </c>
      <c r="D113" s="1325" t="s">
        <v>916</v>
      </c>
      <c r="E113" s="338"/>
      <c r="F113" s="339"/>
      <c r="G113" s="341" t="s">
        <v>2270</v>
      </c>
    </row>
    <row r="114" spans="1:13" s="908" customFormat="1" ht="12.75" customHeight="1" x14ac:dyDescent="0.25">
      <c r="A114" s="1433">
        <v>831</v>
      </c>
      <c r="B114" s="812" t="s">
        <v>2</v>
      </c>
      <c r="C114" s="955" t="s">
        <v>2268</v>
      </c>
      <c r="D114" s="1325" t="s">
        <v>2269</v>
      </c>
      <c r="E114" s="1434">
        <v>900</v>
      </c>
      <c r="F114" s="947">
        <v>900</v>
      </c>
      <c r="G114" s="343"/>
      <c r="K114" s="1432"/>
      <c r="L114" s="1940"/>
      <c r="M114" s="1432"/>
    </row>
    <row r="115" spans="1:13" s="908" customFormat="1" ht="12.75" customHeight="1" x14ac:dyDescent="0.25">
      <c r="A115" s="1398">
        <f>SUM(A116:A119)</f>
        <v>3254</v>
      </c>
      <c r="B115" s="1399" t="s">
        <v>6</v>
      </c>
      <c r="C115" s="1400" t="s">
        <v>6</v>
      </c>
      <c r="D115" s="1412" t="s">
        <v>846</v>
      </c>
      <c r="E115" s="1321">
        <f>SUM(E116:E119)</f>
        <v>3150</v>
      </c>
      <c r="F115" s="1322">
        <f>SUM(F116:F119)</f>
        <v>3150</v>
      </c>
      <c r="G115" s="1435"/>
      <c r="K115" s="1432"/>
      <c r="L115" s="1940"/>
      <c r="M115" s="1432"/>
    </row>
    <row r="116" spans="1:13" s="908" customFormat="1" ht="22.5" x14ac:dyDescent="0.25">
      <c r="A116" s="334">
        <v>104</v>
      </c>
      <c r="B116" s="774" t="s">
        <v>2</v>
      </c>
      <c r="C116" s="336" t="s">
        <v>2165</v>
      </c>
      <c r="D116" s="1436" t="s">
        <v>2271</v>
      </c>
      <c r="E116" s="338"/>
      <c r="F116" s="339"/>
      <c r="G116" s="341" t="s">
        <v>2270</v>
      </c>
      <c r="K116" s="1432"/>
      <c r="L116" s="1940"/>
      <c r="M116" s="1432"/>
    </row>
    <row r="117" spans="1:13" s="908" customFormat="1" ht="12.75" customHeight="1" x14ac:dyDescent="0.25">
      <c r="A117" s="1437">
        <v>50</v>
      </c>
      <c r="B117" s="1438" t="s">
        <v>2</v>
      </c>
      <c r="C117" s="480" t="s">
        <v>919</v>
      </c>
      <c r="D117" s="1439" t="s">
        <v>920</v>
      </c>
      <c r="E117" s="1440">
        <v>50</v>
      </c>
      <c r="F117" s="712">
        <v>50</v>
      </c>
      <c r="G117" s="1441"/>
      <c r="K117" s="1432"/>
      <c r="L117" s="1940"/>
      <c r="M117" s="1432"/>
    </row>
    <row r="118" spans="1:13" s="908" customFormat="1" ht="12.75" customHeight="1" x14ac:dyDescent="0.25">
      <c r="A118" s="1437">
        <v>100</v>
      </c>
      <c r="B118" s="1438" t="s">
        <v>2</v>
      </c>
      <c r="C118" s="480" t="s">
        <v>921</v>
      </c>
      <c r="D118" s="1318" t="s">
        <v>1626</v>
      </c>
      <c r="E118" s="1440">
        <v>100</v>
      </c>
      <c r="F118" s="712">
        <v>100</v>
      </c>
      <c r="G118" s="1441"/>
      <c r="K118" s="1432"/>
      <c r="L118" s="1940"/>
      <c r="M118" s="1432"/>
    </row>
    <row r="119" spans="1:13" s="908" customFormat="1" ht="22.5" x14ac:dyDescent="0.25">
      <c r="A119" s="1437">
        <v>3000</v>
      </c>
      <c r="B119" s="1438" t="s">
        <v>2</v>
      </c>
      <c r="C119" s="1196" t="s">
        <v>2166</v>
      </c>
      <c r="D119" s="2529" t="s">
        <v>1632</v>
      </c>
      <c r="E119" s="1440">
        <v>3000</v>
      </c>
      <c r="F119" s="712">
        <v>3000</v>
      </c>
      <c r="G119" s="1441"/>
      <c r="K119" s="1432"/>
      <c r="L119" s="1940"/>
      <c r="M119" s="1432"/>
    </row>
    <row r="120" spans="1:13" s="908" customFormat="1" ht="12.75" customHeight="1" x14ac:dyDescent="0.25">
      <c r="A120" s="1398">
        <f>SUM(A121:A123)</f>
        <v>820</v>
      </c>
      <c r="B120" s="1399" t="s">
        <v>6</v>
      </c>
      <c r="C120" s="1400" t="s">
        <v>6</v>
      </c>
      <c r="D120" s="1412" t="s">
        <v>872</v>
      </c>
      <c r="E120" s="1321">
        <f>SUM(E121:E123)</f>
        <v>1120</v>
      </c>
      <c r="F120" s="1322">
        <f>SUM(F121:F123)</f>
        <v>1120</v>
      </c>
      <c r="G120" s="2190"/>
      <c r="K120" s="1432"/>
      <c r="L120" s="1940"/>
      <c r="M120" s="1432"/>
    </row>
    <row r="121" spans="1:13" s="908" customFormat="1" ht="12.75" customHeight="1" x14ac:dyDescent="0.25">
      <c r="A121" s="1437">
        <v>300</v>
      </c>
      <c r="B121" s="1438" t="s">
        <v>2</v>
      </c>
      <c r="C121" s="1912" t="s">
        <v>1630</v>
      </c>
      <c r="D121" s="1439" t="s">
        <v>1627</v>
      </c>
      <c r="E121" s="1440">
        <v>300</v>
      </c>
      <c r="F121" s="712">
        <v>300</v>
      </c>
      <c r="G121" s="1442"/>
      <c r="K121" s="1432"/>
      <c r="L121" s="1940"/>
      <c r="M121" s="1432"/>
    </row>
    <row r="122" spans="1:13" s="908" customFormat="1" ht="12.75" customHeight="1" x14ac:dyDescent="0.25">
      <c r="A122" s="1437">
        <v>300</v>
      </c>
      <c r="B122" s="1438" t="s">
        <v>2</v>
      </c>
      <c r="C122" s="2530" t="s">
        <v>1629</v>
      </c>
      <c r="D122" s="1439" t="s">
        <v>1628</v>
      </c>
      <c r="E122" s="1440">
        <v>600</v>
      </c>
      <c r="F122" s="712">
        <v>600</v>
      </c>
      <c r="G122" s="1442"/>
      <c r="K122" s="1432"/>
      <c r="L122" s="1940"/>
      <c r="M122" s="1432"/>
    </row>
    <row r="123" spans="1:13" s="908" customFormat="1" ht="22.5" x14ac:dyDescent="0.25">
      <c r="A123" s="1437">
        <v>220</v>
      </c>
      <c r="B123" s="1438" t="s">
        <v>2</v>
      </c>
      <c r="C123" s="2530">
        <v>8700840000</v>
      </c>
      <c r="D123" s="1439" t="s">
        <v>1631</v>
      </c>
      <c r="E123" s="1440">
        <v>220</v>
      </c>
      <c r="F123" s="712">
        <v>220</v>
      </c>
      <c r="G123" s="1442"/>
      <c r="K123" s="1432"/>
      <c r="L123" s="1940"/>
      <c r="M123" s="1432"/>
    </row>
    <row r="124" spans="1:13" ht="12.75" customHeight="1" x14ac:dyDescent="0.25">
      <c r="A124" s="1398">
        <f>SUM(A125:A130)</f>
        <v>1623.73</v>
      </c>
      <c r="B124" s="1403" t="s">
        <v>6</v>
      </c>
      <c r="C124" s="808" t="s">
        <v>6</v>
      </c>
      <c r="D124" s="1412" t="s">
        <v>922</v>
      </c>
      <c r="E124" s="1321">
        <f t="shared" ref="E124:F124" si="0">SUM(E125:E130)</f>
        <v>4230.93</v>
      </c>
      <c r="F124" s="1322">
        <f t="shared" si="0"/>
        <v>4230.93</v>
      </c>
      <c r="G124" s="1435"/>
      <c r="K124" s="1445"/>
      <c r="L124" s="1445"/>
      <c r="M124" s="1445"/>
    </row>
    <row r="125" spans="1:13" ht="22.5" x14ac:dyDescent="0.25">
      <c r="A125" s="1433">
        <v>200</v>
      </c>
      <c r="B125" s="1443" t="s">
        <v>2</v>
      </c>
      <c r="C125" s="1416" t="s">
        <v>1177</v>
      </c>
      <c r="D125" s="1935" t="s">
        <v>923</v>
      </c>
      <c r="E125" s="1434">
        <v>200</v>
      </c>
      <c r="F125" s="971">
        <v>200</v>
      </c>
      <c r="G125" s="1444"/>
      <c r="K125" s="1445"/>
      <c r="L125" s="1445"/>
      <c r="M125" s="1445"/>
    </row>
    <row r="126" spans="1:13" ht="12.75" customHeight="1" x14ac:dyDescent="0.25">
      <c r="A126" s="1933">
        <v>923.73</v>
      </c>
      <c r="B126" s="1443" t="s">
        <v>2</v>
      </c>
      <c r="C126" s="1416" t="s">
        <v>1174</v>
      </c>
      <c r="D126" s="1325" t="s">
        <v>924</v>
      </c>
      <c r="E126" s="1934">
        <v>230.93</v>
      </c>
      <c r="F126" s="971">
        <v>230.93</v>
      </c>
      <c r="G126" s="1446"/>
      <c r="K126" s="1445"/>
      <c r="L126" s="1445"/>
      <c r="M126" s="1445"/>
    </row>
    <row r="127" spans="1:13" ht="12.75" customHeight="1" x14ac:dyDescent="0.25">
      <c r="A127" s="1933">
        <v>250</v>
      </c>
      <c r="B127" s="1443" t="s">
        <v>2</v>
      </c>
      <c r="C127" s="1416" t="s">
        <v>1175</v>
      </c>
      <c r="D127" s="1325" t="s">
        <v>669</v>
      </c>
      <c r="E127" s="1934">
        <v>250</v>
      </c>
      <c r="F127" s="971">
        <v>250</v>
      </c>
      <c r="G127" s="1446"/>
      <c r="K127" s="1445"/>
      <c r="L127" s="1445"/>
      <c r="M127" s="1445"/>
    </row>
    <row r="128" spans="1:13" ht="12.75" customHeight="1" x14ac:dyDescent="0.25">
      <c r="A128" s="1933">
        <v>250</v>
      </c>
      <c r="B128" s="1443" t="s">
        <v>2</v>
      </c>
      <c r="C128" s="1416" t="s">
        <v>1176</v>
      </c>
      <c r="D128" s="1325" t="s">
        <v>670</v>
      </c>
      <c r="E128" s="1934">
        <v>450</v>
      </c>
      <c r="F128" s="971">
        <v>450</v>
      </c>
      <c r="G128" s="1446"/>
      <c r="K128" s="1445"/>
      <c r="L128" s="1445"/>
      <c r="M128" s="1445"/>
    </row>
    <row r="129" spans="1:13" ht="12.75" customHeight="1" x14ac:dyDescent="0.25">
      <c r="A129" s="2542"/>
      <c r="B129" s="2543" t="s">
        <v>2</v>
      </c>
      <c r="C129" s="1213" t="s">
        <v>2272</v>
      </c>
      <c r="D129" s="1415" t="s">
        <v>2175</v>
      </c>
      <c r="E129" s="2544">
        <v>100</v>
      </c>
      <c r="F129" s="712">
        <v>100</v>
      </c>
      <c r="G129" s="2545"/>
      <c r="K129" s="1445"/>
      <c r="L129" s="1445"/>
      <c r="M129" s="1445"/>
    </row>
    <row r="130" spans="1:13" ht="12.75" customHeight="1" x14ac:dyDescent="0.25">
      <c r="A130" s="2542"/>
      <c r="B130" s="2543" t="s">
        <v>2</v>
      </c>
      <c r="C130" s="1213" t="s">
        <v>2273</v>
      </c>
      <c r="D130" s="1415" t="s">
        <v>2176</v>
      </c>
      <c r="E130" s="2544">
        <v>3000</v>
      </c>
      <c r="F130" s="712">
        <v>3000</v>
      </c>
      <c r="G130" s="2545"/>
      <c r="K130" s="1445"/>
      <c r="L130" s="1445"/>
      <c r="M130" s="1445"/>
    </row>
    <row r="131" spans="1:13" ht="12.75" customHeight="1" x14ac:dyDescent="0.25">
      <c r="A131" s="1398">
        <f>A132</f>
        <v>0</v>
      </c>
      <c r="B131" s="1399" t="s">
        <v>6</v>
      </c>
      <c r="C131" s="1400" t="s">
        <v>6</v>
      </c>
      <c r="D131" s="1412" t="s">
        <v>2174</v>
      </c>
      <c r="E131" s="1321">
        <f>E132</f>
        <v>3500</v>
      </c>
      <c r="F131" s="1322">
        <f>F132</f>
        <v>3500</v>
      </c>
      <c r="G131" s="1435"/>
      <c r="K131" s="1445"/>
      <c r="L131" s="1445"/>
      <c r="M131" s="1445"/>
    </row>
    <row r="132" spans="1:13" ht="12.75" customHeight="1" thickBot="1" x14ac:dyDescent="0.3">
      <c r="A132" s="2546"/>
      <c r="B132" s="1447" t="s">
        <v>2</v>
      </c>
      <c r="C132" s="1941" t="s">
        <v>2173</v>
      </c>
      <c r="D132" s="2547" t="s">
        <v>2174</v>
      </c>
      <c r="E132" s="2548">
        <v>3500</v>
      </c>
      <c r="F132" s="1448">
        <v>3500</v>
      </c>
      <c r="G132" s="2549"/>
      <c r="K132" s="1445"/>
      <c r="L132" s="1445"/>
      <c r="M132" s="1445"/>
    </row>
    <row r="133" spans="1:13" ht="11.25" customHeight="1" x14ac:dyDescent="0.25">
      <c r="A133" s="707"/>
      <c r="B133" s="703"/>
      <c r="C133" s="1058"/>
      <c r="D133" s="1417"/>
      <c r="E133" s="707"/>
      <c r="F133" s="707"/>
      <c r="G133" s="1449"/>
      <c r="K133" s="1445"/>
      <c r="L133" s="1445"/>
      <c r="M133" s="1445"/>
    </row>
    <row r="134" spans="1:13" ht="11.25" customHeight="1" x14ac:dyDescent="0.25">
      <c r="K134" s="1445"/>
      <c r="L134" s="1445"/>
      <c r="M134" s="1445"/>
    </row>
    <row r="135" spans="1:13" ht="18.75" customHeight="1" x14ac:dyDescent="0.25">
      <c r="B135" s="993" t="s">
        <v>925</v>
      </c>
      <c r="C135" s="993"/>
      <c r="D135" s="993"/>
      <c r="E135" s="993"/>
      <c r="F135" s="993"/>
      <c r="G135" s="993"/>
      <c r="H135" s="1450"/>
      <c r="K135" s="1445"/>
      <c r="L135" s="1445"/>
      <c r="M135" s="1445"/>
    </row>
    <row r="136" spans="1:13" ht="11.25" customHeight="1" thickBot="1" x14ac:dyDescent="0.3">
      <c r="B136" s="1451"/>
      <c r="C136" s="1451"/>
      <c r="D136" s="1451"/>
      <c r="E136" s="546"/>
      <c r="F136" s="546"/>
      <c r="G136" s="546" t="s">
        <v>106</v>
      </c>
      <c r="H136" s="1452"/>
      <c r="K136" s="1445"/>
      <c r="L136" s="1445"/>
      <c r="M136" s="1445"/>
    </row>
    <row r="137" spans="1:13" ht="11.25" customHeight="1" x14ac:dyDescent="0.25">
      <c r="A137" s="3074" t="s">
        <v>1943</v>
      </c>
      <c r="B137" s="3187" t="s">
        <v>155</v>
      </c>
      <c r="C137" s="3135" t="s">
        <v>926</v>
      </c>
      <c r="D137" s="3068" t="s">
        <v>291</v>
      </c>
      <c r="E137" s="3154" t="s">
        <v>1948</v>
      </c>
      <c r="F137" s="3070" t="s">
        <v>1945</v>
      </c>
      <c r="G137" s="3183" t="s">
        <v>158</v>
      </c>
      <c r="H137" s="886"/>
      <c r="K137" s="1445"/>
      <c r="L137" s="1445"/>
      <c r="M137" s="1453"/>
    </row>
    <row r="138" spans="1:13" ht="16.5" customHeight="1" thickBot="1" x14ac:dyDescent="0.25">
      <c r="A138" s="3075"/>
      <c r="B138" s="3188"/>
      <c r="C138" s="3136"/>
      <c r="D138" s="3069"/>
      <c r="E138" s="3155"/>
      <c r="F138" s="3108"/>
      <c r="G138" s="3184"/>
      <c r="H138" s="886"/>
    </row>
    <row r="139" spans="1:13" s="908" customFormat="1" ht="15" customHeight="1" thickBot="1" x14ac:dyDescent="0.3">
      <c r="A139" s="170">
        <f>A140</f>
        <v>3700</v>
      </c>
      <c r="B139" s="1454" t="s">
        <v>2</v>
      </c>
      <c r="C139" s="848" t="s">
        <v>159</v>
      </c>
      <c r="D139" s="328" t="s">
        <v>160</v>
      </c>
      <c r="E139" s="170">
        <f>E140</f>
        <v>3500</v>
      </c>
      <c r="F139" s="170">
        <f>F140</f>
        <v>3500</v>
      </c>
      <c r="G139" s="1063" t="s">
        <v>6</v>
      </c>
    </row>
    <row r="140" spans="1:13" x14ac:dyDescent="0.2">
      <c r="A140" s="1455">
        <f>SUM(A141:A145)</f>
        <v>3700</v>
      </c>
      <c r="B140" s="1456" t="s">
        <v>6</v>
      </c>
      <c r="C140" s="1457" t="s">
        <v>6</v>
      </c>
      <c r="D140" s="1458" t="s">
        <v>292</v>
      </c>
      <c r="E140" s="2200">
        <f>SUM(E141:E145)</f>
        <v>3500</v>
      </c>
      <c r="F140" s="1568">
        <f>SUM(F141:F145)</f>
        <v>3500</v>
      </c>
      <c r="G140" s="1936"/>
      <c r="H140" s="886"/>
    </row>
    <row r="141" spans="1:13" x14ac:dyDescent="0.2">
      <c r="A141" s="2192">
        <v>500</v>
      </c>
      <c r="B141" s="2193" t="s">
        <v>2</v>
      </c>
      <c r="C141" s="1088" t="s">
        <v>1633</v>
      </c>
      <c r="D141" s="1704" t="s">
        <v>671</v>
      </c>
      <c r="E141" s="1871"/>
      <c r="F141" s="2194"/>
      <c r="G141" s="1187"/>
      <c r="H141" s="886"/>
    </row>
    <row r="142" spans="1:13" ht="22.5" x14ac:dyDescent="0.2">
      <c r="A142" s="1558">
        <v>200</v>
      </c>
      <c r="B142" s="2191" t="s">
        <v>2</v>
      </c>
      <c r="C142" s="1213" t="s">
        <v>1635</v>
      </c>
      <c r="D142" s="552" t="s">
        <v>1634</v>
      </c>
      <c r="E142" s="1560">
        <v>1000</v>
      </c>
      <c r="F142" s="1222">
        <v>1000</v>
      </c>
      <c r="G142" s="1256"/>
      <c r="H142" s="886"/>
    </row>
    <row r="143" spans="1:13" ht="22.5" x14ac:dyDescent="0.2">
      <c r="A143" s="1433">
        <v>2000</v>
      </c>
      <c r="B143" s="2201" t="s">
        <v>2</v>
      </c>
      <c r="C143" s="2530">
        <v>864100000</v>
      </c>
      <c r="D143" s="2531" t="s">
        <v>1636</v>
      </c>
      <c r="E143" s="1434"/>
      <c r="F143" s="971"/>
      <c r="G143" s="2202"/>
      <c r="H143" s="886"/>
    </row>
    <row r="144" spans="1:13" x14ac:dyDescent="0.2">
      <c r="A144" s="1433">
        <v>1000</v>
      </c>
      <c r="B144" s="2201" t="s">
        <v>2</v>
      </c>
      <c r="C144" s="2530">
        <v>864110000</v>
      </c>
      <c r="D144" s="2531" t="s">
        <v>1637</v>
      </c>
      <c r="E144" s="1434"/>
      <c r="F144" s="971"/>
      <c r="G144" s="2202"/>
      <c r="H144" s="886"/>
    </row>
    <row r="145" spans="1:8" ht="23.25" thickBot="1" x14ac:dyDescent="0.25">
      <c r="A145" s="2195"/>
      <c r="B145" s="2196" t="s">
        <v>2</v>
      </c>
      <c r="C145" s="2532"/>
      <c r="D145" s="2533" t="s">
        <v>2172</v>
      </c>
      <c r="E145" s="2197">
        <v>2500</v>
      </c>
      <c r="F145" s="2198">
        <v>2500</v>
      </c>
      <c r="G145" s="2199"/>
      <c r="H145" s="886"/>
    </row>
    <row r="147" spans="1:8" x14ac:dyDescent="0.2">
      <c r="A147" s="968"/>
      <c r="B147" s="544"/>
      <c r="C147" s="846"/>
      <c r="D147" s="191"/>
      <c r="E147" s="707"/>
      <c r="F147" s="1459"/>
      <c r="G147" s="968"/>
      <c r="H147" s="886"/>
    </row>
    <row r="148" spans="1:8" ht="19.5" customHeight="1" x14ac:dyDescent="0.25">
      <c r="B148" s="362" t="s">
        <v>927</v>
      </c>
      <c r="C148" s="362"/>
      <c r="D148" s="362"/>
      <c r="E148" s="362"/>
      <c r="F148" s="362"/>
      <c r="G148" s="362"/>
      <c r="H148" s="1346"/>
    </row>
    <row r="149" spans="1:8" ht="11.25" customHeight="1" thickBot="1" x14ac:dyDescent="0.3">
      <c r="B149" s="2"/>
      <c r="C149" s="2"/>
      <c r="D149" s="2"/>
      <c r="E149" s="363"/>
      <c r="F149" s="363"/>
      <c r="G149" s="363" t="s">
        <v>106</v>
      </c>
      <c r="H149" s="364"/>
    </row>
    <row r="150" spans="1:8" ht="11.25" customHeight="1" x14ac:dyDescent="0.2">
      <c r="A150" s="3074" t="s">
        <v>1943</v>
      </c>
      <c r="B150" s="3094" t="s">
        <v>294</v>
      </c>
      <c r="C150" s="3086" t="s">
        <v>928</v>
      </c>
      <c r="D150" s="3068" t="s">
        <v>295</v>
      </c>
      <c r="E150" s="3154" t="s">
        <v>1948</v>
      </c>
      <c r="F150" s="3070" t="s">
        <v>1945</v>
      </c>
      <c r="G150" s="3183" t="s">
        <v>158</v>
      </c>
      <c r="H150" s="886"/>
    </row>
    <row r="151" spans="1:8" ht="16.5" customHeight="1" thickBot="1" x14ac:dyDescent="0.25">
      <c r="A151" s="3075"/>
      <c r="B151" s="3095"/>
      <c r="C151" s="3096"/>
      <c r="D151" s="3069"/>
      <c r="E151" s="3155"/>
      <c r="F151" s="3108"/>
      <c r="G151" s="3184"/>
      <c r="H151" s="886"/>
    </row>
    <row r="152" spans="1:8" s="908" customFormat="1" ht="15" customHeight="1" thickBot="1" x14ac:dyDescent="0.3">
      <c r="A152" s="1101">
        <f>A153</f>
        <v>15320</v>
      </c>
      <c r="B152" s="1460" t="s">
        <v>1</v>
      </c>
      <c r="C152" s="367" t="s">
        <v>159</v>
      </c>
      <c r="D152" s="866" t="s">
        <v>297</v>
      </c>
      <c r="E152" s="1101">
        <f>E153</f>
        <v>15320</v>
      </c>
      <c r="F152" s="1101">
        <f>F153</f>
        <v>15320</v>
      </c>
      <c r="G152" s="976" t="s">
        <v>6</v>
      </c>
    </row>
    <row r="153" spans="1:8" x14ac:dyDescent="0.2">
      <c r="A153" s="1348">
        <f>SUM(A154:A159)</f>
        <v>15320</v>
      </c>
      <c r="B153" s="868" t="s">
        <v>2</v>
      </c>
      <c r="C153" s="751" t="s">
        <v>6</v>
      </c>
      <c r="D153" s="1461" t="s">
        <v>929</v>
      </c>
      <c r="E153" s="1462">
        <f>SUM(E154:E159)</f>
        <v>15320</v>
      </c>
      <c r="F153" s="1105">
        <f>SUM(F154:F159)</f>
        <v>15320</v>
      </c>
      <c r="G153" s="1106"/>
      <c r="H153" s="886"/>
    </row>
    <row r="154" spans="1:8" s="908" customFormat="1" x14ac:dyDescent="0.25">
      <c r="A154" s="1289">
        <v>1400</v>
      </c>
      <c r="B154" s="554" t="s">
        <v>2</v>
      </c>
      <c r="C154" s="1463" t="s">
        <v>930</v>
      </c>
      <c r="D154" s="1150" t="s">
        <v>2274</v>
      </c>
      <c r="E154" s="1422">
        <v>1400</v>
      </c>
      <c r="F154" s="1236">
        <v>1400</v>
      </c>
      <c r="G154" s="1212"/>
    </row>
    <row r="155" spans="1:8" s="908" customFormat="1" x14ac:dyDescent="0.25">
      <c r="A155" s="1289">
        <v>2920</v>
      </c>
      <c r="B155" s="554" t="s">
        <v>2</v>
      </c>
      <c r="C155" s="1463" t="s">
        <v>931</v>
      </c>
      <c r="D155" s="1150" t="s">
        <v>672</v>
      </c>
      <c r="E155" s="1422">
        <v>2500</v>
      </c>
      <c r="F155" s="1236">
        <v>2500</v>
      </c>
      <c r="G155" s="1464"/>
    </row>
    <row r="156" spans="1:8" s="908" customFormat="1" x14ac:dyDescent="0.25">
      <c r="A156" s="1289">
        <v>3000</v>
      </c>
      <c r="B156" s="554" t="s">
        <v>2</v>
      </c>
      <c r="C156" s="1463" t="s">
        <v>932</v>
      </c>
      <c r="D156" s="1150" t="s">
        <v>2275</v>
      </c>
      <c r="E156" s="1422">
        <v>3000</v>
      </c>
      <c r="F156" s="1236">
        <v>3000</v>
      </c>
      <c r="G156" s="1464"/>
    </row>
    <row r="157" spans="1:8" s="908" customFormat="1" x14ac:dyDescent="0.25">
      <c r="A157" s="1289">
        <v>0</v>
      </c>
      <c r="B157" s="554" t="s">
        <v>2</v>
      </c>
      <c r="C157" s="480" t="s">
        <v>933</v>
      </c>
      <c r="D157" s="1150" t="s">
        <v>934</v>
      </c>
      <c r="E157" s="1422"/>
      <c r="F157" s="1236"/>
      <c r="G157" s="1464"/>
    </row>
    <row r="158" spans="1:8" s="908" customFormat="1" ht="12.75" customHeight="1" x14ac:dyDescent="0.25">
      <c r="A158" s="1423">
        <v>2000</v>
      </c>
      <c r="B158" s="1465" t="s">
        <v>2</v>
      </c>
      <c r="C158" s="480" t="s">
        <v>935</v>
      </c>
      <c r="D158" s="1466" t="s">
        <v>2276</v>
      </c>
      <c r="E158" s="1426">
        <v>1500</v>
      </c>
      <c r="F158" s="1427">
        <v>1500</v>
      </c>
      <c r="G158" s="1467"/>
    </row>
    <row r="159" spans="1:8" s="908" customFormat="1" ht="23.25" thickBot="1" x14ac:dyDescent="0.3">
      <c r="A159" s="1428">
        <v>6000</v>
      </c>
      <c r="B159" s="1468" t="s">
        <v>2</v>
      </c>
      <c r="C159" s="1937" t="s">
        <v>1178</v>
      </c>
      <c r="D159" s="827" t="s">
        <v>2277</v>
      </c>
      <c r="E159" s="1429">
        <v>6920</v>
      </c>
      <c r="F159" s="1108">
        <v>6920</v>
      </c>
      <c r="G159" s="1469"/>
    </row>
    <row r="162" spans="1:8" ht="18.75" customHeight="1" x14ac:dyDescent="0.25">
      <c r="B162" s="362" t="s">
        <v>936</v>
      </c>
      <c r="C162" s="362"/>
      <c r="D162" s="362"/>
      <c r="E162" s="362"/>
      <c r="F162" s="362"/>
      <c r="G162" s="362"/>
      <c r="H162" s="1346"/>
    </row>
    <row r="163" spans="1:8" ht="12" thickBot="1" x14ac:dyDescent="0.25">
      <c r="B163" s="1470"/>
      <c r="C163" s="1470"/>
      <c r="D163" s="1470"/>
      <c r="E163" s="1471"/>
      <c r="F163" s="1471"/>
      <c r="G163" s="1471" t="s">
        <v>67</v>
      </c>
      <c r="H163" s="1470"/>
    </row>
    <row r="164" spans="1:8" ht="11.25" customHeight="1" x14ac:dyDescent="0.2">
      <c r="A164" s="3074" t="s">
        <v>1943</v>
      </c>
      <c r="B164" s="3189" t="s">
        <v>294</v>
      </c>
      <c r="C164" s="3191" t="s">
        <v>937</v>
      </c>
      <c r="D164" s="3193" t="s">
        <v>938</v>
      </c>
      <c r="E164" s="3154" t="s">
        <v>1948</v>
      </c>
      <c r="F164" s="3070" t="s">
        <v>1945</v>
      </c>
      <c r="G164" s="3183" t="s">
        <v>158</v>
      </c>
      <c r="H164" s="886"/>
    </row>
    <row r="165" spans="1:8" ht="19.5" customHeight="1" thickBot="1" x14ac:dyDescent="0.25">
      <c r="A165" s="3075"/>
      <c r="B165" s="3190"/>
      <c r="C165" s="3192"/>
      <c r="D165" s="3194"/>
      <c r="E165" s="3155"/>
      <c r="F165" s="3108"/>
      <c r="G165" s="3184"/>
      <c r="H165" s="886"/>
    </row>
    <row r="166" spans="1:8" s="908" customFormat="1" ht="15" customHeight="1" thickBot="1" x14ac:dyDescent="0.3">
      <c r="A166" s="1472">
        <f>A167+A170+A174+A175</f>
        <v>28820</v>
      </c>
      <c r="B166" s="1473" t="s">
        <v>1</v>
      </c>
      <c r="C166" s="1474" t="s">
        <v>159</v>
      </c>
      <c r="D166" s="866" t="s">
        <v>297</v>
      </c>
      <c r="E166" s="1472">
        <f>E167+E170+E174+E175</f>
        <v>25000</v>
      </c>
      <c r="F166" s="1472">
        <f>F167+F170+F174+F175</f>
        <v>25000</v>
      </c>
      <c r="G166" s="976" t="s">
        <v>6</v>
      </c>
    </row>
    <row r="167" spans="1:8" x14ac:dyDescent="0.2">
      <c r="A167" s="1938">
        <f>A168+A169</f>
        <v>10000</v>
      </c>
      <c r="B167" s="1475" t="s">
        <v>2</v>
      </c>
      <c r="C167" s="1476" t="s">
        <v>6</v>
      </c>
      <c r="D167" s="1477" t="s">
        <v>939</v>
      </c>
      <c r="E167" s="1478">
        <f>SUM(E168:E169)</f>
        <v>10000</v>
      </c>
      <c r="F167" s="1479">
        <f>SUM(F168:F169)</f>
        <v>10000</v>
      </c>
      <c r="G167" s="1480"/>
      <c r="H167" s="886"/>
    </row>
    <row r="168" spans="1:8" x14ac:dyDescent="0.2">
      <c r="A168" s="1481">
        <v>5000</v>
      </c>
      <c r="B168" s="1482" t="s">
        <v>170</v>
      </c>
      <c r="C168" s="1483" t="s">
        <v>940</v>
      </c>
      <c r="D168" s="1484" t="s">
        <v>941</v>
      </c>
      <c r="E168" s="1485">
        <v>5000</v>
      </c>
      <c r="F168" s="1486">
        <v>5000</v>
      </c>
      <c r="G168" s="1487"/>
      <c r="H168" s="886"/>
    </row>
    <row r="169" spans="1:8" x14ac:dyDescent="0.2">
      <c r="A169" s="1488">
        <v>5000</v>
      </c>
      <c r="B169" s="1489" t="s">
        <v>170</v>
      </c>
      <c r="C169" s="1490" t="s">
        <v>942</v>
      </c>
      <c r="D169" s="1491" t="s">
        <v>943</v>
      </c>
      <c r="E169" s="1492">
        <v>5000</v>
      </c>
      <c r="F169" s="1493">
        <v>5000</v>
      </c>
      <c r="G169" s="1494"/>
      <c r="H169" s="886"/>
    </row>
    <row r="170" spans="1:8" x14ac:dyDescent="0.2">
      <c r="A170" s="1939">
        <f>SUM(A171:A173)</f>
        <v>8820</v>
      </c>
      <c r="B170" s="1495" t="s">
        <v>2</v>
      </c>
      <c r="C170" s="1496" t="s">
        <v>6</v>
      </c>
      <c r="D170" s="1497" t="s">
        <v>1642</v>
      </c>
      <c r="E170" s="1498">
        <f t="shared" ref="E170:F170" si="1">SUM(E171:E173)</f>
        <v>7000</v>
      </c>
      <c r="F170" s="1499">
        <f t="shared" si="1"/>
        <v>7000</v>
      </c>
      <c r="G170" s="1500"/>
      <c r="H170" s="886"/>
    </row>
    <row r="171" spans="1:8" ht="21.75" customHeight="1" x14ac:dyDescent="0.2">
      <c r="A171" s="2203">
        <v>1620</v>
      </c>
      <c r="B171" s="2204" t="s">
        <v>2</v>
      </c>
      <c r="C171" s="2205" t="s">
        <v>1639</v>
      </c>
      <c r="D171" s="2206" t="s">
        <v>1640</v>
      </c>
      <c r="E171" s="2207"/>
      <c r="F171" s="2208"/>
      <c r="G171" s="2209"/>
      <c r="H171" s="886"/>
    </row>
    <row r="172" spans="1:8" x14ac:dyDescent="0.2">
      <c r="A172" s="2203">
        <v>7200</v>
      </c>
      <c r="B172" s="2204" t="s">
        <v>2</v>
      </c>
      <c r="C172" s="2205" t="s">
        <v>2167</v>
      </c>
      <c r="D172" s="2206" t="s">
        <v>1643</v>
      </c>
      <c r="E172" s="2207"/>
      <c r="F172" s="2208"/>
      <c r="G172" s="2209"/>
      <c r="H172" s="886"/>
    </row>
    <row r="173" spans="1:8" x14ac:dyDescent="0.2">
      <c r="A173" s="2203"/>
      <c r="B173" s="2204" t="s">
        <v>2</v>
      </c>
      <c r="C173" s="2205" t="s">
        <v>2278</v>
      </c>
      <c r="D173" s="2206" t="s">
        <v>2279</v>
      </c>
      <c r="E173" s="2207">
        <v>7000</v>
      </c>
      <c r="F173" s="2208">
        <v>7000</v>
      </c>
      <c r="G173" s="2209"/>
      <c r="H173" s="886"/>
    </row>
    <row r="174" spans="1:8" ht="22.5" x14ac:dyDescent="0.2">
      <c r="A174" s="2210">
        <v>2000</v>
      </c>
      <c r="B174" s="2211" t="s">
        <v>2</v>
      </c>
      <c r="C174" s="2212" t="s">
        <v>1638</v>
      </c>
      <c r="D174" s="2213" t="s">
        <v>1641</v>
      </c>
      <c r="E174" s="2214"/>
      <c r="F174" s="2215"/>
      <c r="G174" s="2216"/>
      <c r="H174" s="886"/>
    </row>
    <row r="175" spans="1:8" ht="22.5" x14ac:dyDescent="0.2">
      <c r="A175" s="1939">
        <f>A176</f>
        <v>8000</v>
      </c>
      <c r="B175" s="1495" t="s">
        <v>2</v>
      </c>
      <c r="C175" s="1496" t="s">
        <v>6</v>
      </c>
      <c r="D175" s="1497" t="s">
        <v>944</v>
      </c>
      <c r="E175" s="1498">
        <f>E176</f>
        <v>8000</v>
      </c>
      <c r="F175" s="1499">
        <f>F176</f>
        <v>8000</v>
      </c>
      <c r="G175" s="1500"/>
      <c r="H175" s="886"/>
    </row>
    <row r="176" spans="1:8" ht="12" thickBot="1" x14ac:dyDescent="0.25">
      <c r="A176" s="1501">
        <v>8000</v>
      </c>
      <c r="B176" s="1502" t="s">
        <v>2</v>
      </c>
      <c r="C176" s="1503" t="s">
        <v>945</v>
      </c>
      <c r="D176" s="2657" t="s">
        <v>946</v>
      </c>
      <c r="E176" s="1504">
        <v>8000</v>
      </c>
      <c r="F176" s="1505">
        <v>8000</v>
      </c>
      <c r="G176" s="1506"/>
      <c r="H176" s="886"/>
    </row>
    <row r="177" spans="1:8" x14ac:dyDescent="0.2">
      <c r="B177" s="886"/>
      <c r="H177" s="886"/>
    </row>
    <row r="178" spans="1:8" x14ac:dyDescent="0.2">
      <c r="B178" s="1470"/>
      <c r="C178" s="1470"/>
      <c r="D178" s="1507"/>
      <c r="E178" s="1508"/>
      <c r="F178" s="1508"/>
      <c r="G178" s="1508"/>
      <c r="H178" s="1509"/>
    </row>
    <row r="179" spans="1:8" ht="18.75" customHeight="1" x14ac:dyDescent="0.25">
      <c r="B179" s="362" t="s">
        <v>947</v>
      </c>
      <c r="C179" s="362"/>
      <c r="D179" s="362"/>
      <c r="E179" s="362"/>
      <c r="F179" s="362"/>
      <c r="G179" s="362"/>
      <c r="H179" s="1346"/>
    </row>
    <row r="180" spans="1:8" ht="11.25" customHeight="1" thickBot="1" x14ac:dyDescent="0.3">
      <c r="B180" s="2"/>
      <c r="C180" s="2"/>
      <c r="D180" s="2"/>
      <c r="E180" s="363"/>
      <c r="F180" s="363"/>
      <c r="G180" s="363" t="s">
        <v>106</v>
      </c>
      <c r="H180" s="364"/>
    </row>
    <row r="181" spans="1:8" ht="11.25" customHeight="1" x14ac:dyDescent="0.2">
      <c r="A181" s="3074" t="s">
        <v>1943</v>
      </c>
      <c r="B181" s="3084" t="s">
        <v>294</v>
      </c>
      <c r="C181" s="3086" t="s">
        <v>948</v>
      </c>
      <c r="D181" s="3068" t="s">
        <v>2510</v>
      </c>
      <c r="E181" s="3154" t="s">
        <v>1948</v>
      </c>
      <c r="F181" s="3070" t="s">
        <v>1945</v>
      </c>
      <c r="G181" s="3183" t="s">
        <v>158</v>
      </c>
      <c r="H181" s="886"/>
    </row>
    <row r="182" spans="1:8" ht="16.5" customHeight="1" thickBot="1" x14ac:dyDescent="0.25">
      <c r="A182" s="3075"/>
      <c r="B182" s="3099"/>
      <c r="C182" s="3096"/>
      <c r="D182" s="3069"/>
      <c r="E182" s="3155"/>
      <c r="F182" s="3108"/>
      <c r="G182" s="3184"/>
      <c r="H182" s="886"/>
    </row>
    <row r="183" spans="1:8" s="908" customFormat="1" ht="15" customHeight="1" thickBot="1" x14ac:dyDescent="0.3">
      <c r="A183" s="1101">
        <f>SUM(A184:A184)</f>
        <v>2000</v>
      </c>
      <c r="B183" s="366" t="s">
        <v>1</v>
      </c>
      <c r="C183" s="367" t="s">
        <v>159</v>
      </c>
      <c r="D183" s="368" t="s">
        <v>949</v>
      </c>
      <c r="E183" s="1101">
        <f>E184</f>
        <v>2000</v>
      </c>
      <c r="F183" s="1101">
        <f>F184</f>
        <v>2000</v>
      </c>
      <c r="G183" s="976" t="s">
        <v>6</v>
      </c>
    </row>
    <row r="184" spans="1:8" ht="12" thickBot="1" x14ac:dyDescent="0.25">
      <c r="A184" s="1510">
        <v>2000</v>
      </c>
      <c r="B184" s="1237" t="s">
        <v>2</v>
      </c>
      <c r="C184" s="696" t="s">
        <v>950</v>
      </c>
      <c r="D184" s="1511" t="s">
        <v>951</v>
      </c>
      <c r="E184" s="1512">
        <v>2000</v>
      </c>
      <c r="F184" s="1239">
        <v>2000</v>
      </c>
      <c r="G184" s="1513"/>
      <c r="H184" s="886"/>
    </row>
    <row r="185" spans="1:8" ht="11.25" customHeight="1" x14ac:dyDescent="0.2"/>
    <row r="186" spans="1:8" ht="11.25" customHeight="1" x14ac:dyDescent="0.2"/>
    <row r="187" spans="1:8" ht="18.75" customHeight="1" x14ac:dyDescent="0.25">
      <c r="B187" s="362" t="s">
        <v>1952</v>
      </c>
      <c r="C187" s="362"/>
      <c r="D187" s="362"/>
      <c r="E187" s="362"/>
      <c r="F187" s="362"/>
      <c r="G187" s="362"/>
      <c r="H187" s="1346"/>
    </row>
    <row r="188" spans="1:8" ht="11.25" customHeight="1" thickBot="1" x14ac:dyDescent="0.3">
      <c r="B188" s="2"/>
      <c r="C188" s="2"/>
      <c r="D188" s="2"/>
      <c r="E188" s="363"/>
      <c r="F188" s="363"/>
      <c r="G188" s="363" t="s">
        <v>106</v>
      </c>
      <c r="H188" s="364"/>
    </row>
    <row r="189" spans="1:8" ht="11.25" customHeight="1" x14ac:dyDescent="0.2">
      <c r="A189" s="3074" t="s">
        <v>1943</v>
      </c>
      <c r="B189" s="3084" t="s">
        <v>294</v>
      </c>
      <c r="C189" s="3086" t="s">
        <v>1953</v>
      </c>
      <c r="D189" s="3068" t="s">
        <v>2509</v>
      </c>
      <c r="E189" s="3154" t="s">
        <v>1948</v>
      </c>
      <c r="F189" s="3070" t="s">
        <v>1945</v>
      </c>
      <c r="G189" s="3183" t="s">
        <v>158</v>
      </c>
      <c r="H189" s="886"/>
    </row>
    <row r="190" spans="1:8" ht="16.5" customHeight="1" thickBot="1" x14ac:dyDescent="0.25">
      <c r="A190" s="3075"/>
      <c r="B190" s="3099"/>
      <c r="C190" s="3096"/>
      <c r="D190" s="3069"/>
      <c r="E190" s="3155"/>
      <c r="F190" s="3108"/>
      <c r="G190" s="3184"/>
      <c r="H190" s="886"/>
    </row>
    <row r="191" spans="1:8" s="908" customFormat="1" ht="15" customHeight="1" thickBot="1" x14ac:dyDescent="0.3">
      <c r="A191" s="1101">
        <f>SUM(A192:A193)</f>
        <v>0</v>
      </c>
      <c r="B191" s="366" t="s">
        <v>1</v>
      </c>
      <c r="C191" s="367" t="s">
        <v>159</v>
      </c>
      <c r="D191" s="368" t="s">
        <v>949</v>
      </c>
      <c r="E191" s="1101">
        <f t="shared" ref="E191:F191" si="2">SUM(E192:E193)</f>
        <v>0</v>
      </c>
      <c r="F191" s="1101">
        <f t="shared" si="2"/>
        <v>0</v>
      </c>
      <c r="G191" s="976" t="s">
        <v>6</v>
      </c>
    </row>
    <row r="192" spans="1:8" s="908" customFormat="1" ht="15" customHeight="1" thickBot="1" x14ac:dyDescent="0.3">
      <c r="A192" s="1510">
        <v>0</v>
      </c>
      <c r="B192" s="1237" t="s">
        <v>2</v>
      </c>
      <c r="C192" s="696" t="s">
        <v>1957</v>
      </c>
      <c r="D192" s="1511" t="s">
        <v>1954</v>
      </c>
      <c r="E192" s="1512">
        <v>0</v>
      </c>
      <c r="F192" s="1239">
        <v>0</v>
      </c>
      <c r="G192" s="1513"/>
    </row>
    <row r="193" spans="1:8" ht="12" thickBot="1" x14ac:dyDescent="0.25">
      <c r="A193" s="1510">
        <v>0</v>
      </c>
      <c r="B193" s="1237" t="s">
        <v>2</v>
      </c>
      <c r="C193" s="696" t="s">
        <v>1956</v>
      </c>
      <c r="D193" s="1511" t="s">
        <v>1955</v>
      </c>
      <c r="E193" s="1512">
        <v>0</v>
      </c>
      <c r="F193" s="1239">
        <v>0</v>
      </c>
      <c r="G193" s="1513"/>
      <c r="H193" s="886"/>
    </row>
    <row r="196" spans="1:8" x14ac:dyDescent="0.2">
      <c r="A196" s="3160"/>
      <c r="B196" s="3160"/>
      <c r="C196" s="3160"/>
    </row>
    <row r="197" spans="1:8" x14ac:dyDescent="0.2">
      <c r="A197" s="1109"/>
      <c r="B197" s="1109"/>
      <c r="C197" s="1109"/>
    </row>
    <row r="198" spans="1:8" x14ac:dyDescent="0.2">
      <c r="A198" s="3160"/>
      <c r="B198" s="3160"/>
      <c r="C198" s="3160"/>
    </row>
    <row r="199" spans="1:8" x14ac:dyDescent="0.2">
      <c r="A199" s="1109"/>
      <c r="B199" s="1109"/>
      <c r="C199" s="1109"/>
    </row>
    <row r="200" spans="1:8" x14ac:dyDescent="0.2">
      <c r="A200" s="3160"/>
      <c r="B200" s="3160"/>
      <c r="C200" s="3160"/>
    </row>
    <row r="201" spans="1:8" x14ac:dyDescent="0.2">
      <c r="A201" s="1109"/>
      <c r="B201" s="1109"/>
      <c r="C201" s="1109"/>
    </row>
  </sheetData>
  <mergeCells count="80">
    <mergeCell ref="G181:G182"/>
    <mergeCell ref="A196:C196"/>
    <mergeCell ref="A198:C198"/>
    <mergeCell ref="A200:C200"/>
    <mergeCell ref="A181:A182"/>
    <mergeCell ref="B181:B182"/>
    <mergeCell ref="C181:C182"/>
    <mergeCell ref="D181:D182"/>
    <mergeCell ref="E181:E182"/>
    <mergeCell ref="F181:F182"/>
    <mergeCell ref="A189:A190"/>
    <mergeCell ref="B189:B190"/>
    <mergeCell ref="C189:C190"/>
    <mergeCell ref="D189:D190"/>
    <mergeCell ref="E189:E190"/>
    <mergeCell ref="F189:F190"/>
    <mergeCell ref="G150:G151"/>
    <mergeCell ref="A164:A165"/>
    <mergeCell ref="B164:B165"/>
    <mergeCell ref="C164:C165"/>
    <mergeCell ref="D164:D165"/>
    <mergeCell ref="E164:E165"/>
    <mergeCell ref="F164:F165"/>
    <mergeCell ref="G164:G165"/>
    <mergeCell ref="A150:A151"/>
    <mergeCell ref="B150:B151"/>
    <mergeCell ref="C150:C151"/>
    <mergeCell ref="D150:D151"/>
    <mergeCell ref="E150:E151"/>
    <mergeCell ref="F150:F151"/>
    <mergeCell ref="B98:B99"/>
    <mergeCell ref="G137:G138"/>
    <mergeCell ref="A137:A138"/>
    <mergeCell ref="B137:B138"/>
    <mergeCell ref="C137:C138"/>
    <mergeCell ref="D137:D138"/>
    <mergeCell ref="E137:E138"/>
    <mergeCell ref="F137:F138"/>
    <mergeCell ref="C98:C99"/>
    <mergeCell ref="D98:D99"/>
    <mergeCell ref="E98:E99"/>
    <mergeCell ref="F98:F99"/>
    <mergeCell ref="G98:G99"/>
    <mergeCell ref="F24:F25"/>
    <mergeCell ref="G79:G80"/>
    <mergeCell ref="A108:A109"/>
    <mergeCell ref="B108:B109"/>
    <mergeCell ref="C108:C109"/>
    <mergeCell ref="D108:D109"/>
    <mergeCell ref="E108:E109"/>
    <mergeCell ref="F108:F109"/>
    <mergeCell ref="G108:G109"/>
    <mergeCell ref="A79:A80"/>
    <mergeCell ref="B79:B80"/>
    <mergeCell ref="C79:C80"/>
    <mergeCell ref="D79:D80"/>
    <mergeCell ref="E79:E80"/>
    <mergeCell ref="F79:F80"/>
    <mergeCell ref="A98:A99"/>
    <mergeCell ref="A24:A25"/>
    <mergeCell ref="B24:B25"/>
    <mergeCell ref="C24:C25"/>
    <mergeCell ref="D24:D25"/>
    <mergeCell ref="E24:E25"/>
    <mergeCell ref="G189:G190"/>
    <mergeCell ref="A1:H1"/>
    <mergeCell ref="A3:H3"/>
    <mergeCell ref="C5:E5"/>
    <mergeCell ref="C7:C8"/>
    <mergeCell ref="D7:D8"/>
    <mergeCell ref="E7:E8"/>
    <mergeCell ref="G24:G25"/>
    <mergeCell ref="H24:H25"/>
    <mergeCell ref="A32:A33"/>
    <mergeCell ref="B32:B33"/>
    <mergeCell ref="C32:C33"/>
    <mergeCell ref="D32:D33"/>
    <mergeCell ref="E32:E33"/>
    <mergeCell ref="F32:F33"/>
    <mergeCell ref="G32:G33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85" orientation="portrait" r:id="rId1"/>
  <headerFooter alignWithMargins="0"/>
  <rowBreaks count="2" manualBreakCount="2">
    <brk id="76" max="16383" man="1"/>
    <brk id="134" max="16383" man="1"/>
  </row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59999389629810485"/>
  </sheetPr>
  <dimension ref="A1:H17"/>
  <sheetViews>
    <sheetView zoomScaleNormal="100" workbookViewId="0">
      <selection sqref="A1:H1"/>
    </sheetView>
  </sheetViews>
  <sheetFormatPr defaultColWidth="9.140625" defaultRowHeight="12.75" x14ac:dyDescent="0.2"/>
  <cols>
    <col min="1" max="1" width="9.28515625" style="411" customWidth="1"/>
    <col min="2" max="2" width="3.7109375" style="411" customWidth="1"/>
    <col min="3" max="5" width="5.42578125" style="411" customWidth="1"/>
    <col min="6" max="6" width="20.7109375" style="411" customWidth="1"/>
    <col min="7" max="7" width="23.5703125" style="411" customWidth="1"/>
    <col min="8" max="8" width="12.7109375" style="411" customWidth="1"/>
    <col min="9" max="16384" width="9.140625" style="411"/>
  </cols>
  <sheetData>
    <row r="1" spans="1:8" s="886" customFormat="1" ht="18" customHeight="1" x14ac:dyDescent="0.25">
      <c r="A1" s="3014" t="s">
        <v>1937</v>
      </c>
      <c r="B1" s="3014"/>
      <c r="C1" s="3014"/>
      <c r="D1" s="3014"/>
      <c r="E1" s="3014"/>
      <c r="F1" s="3014"/>
      <c r="G1" s="3014"/>
      <c r="H1" s="3014"/>
    </row>
    <row r="3" spans="1:8" ht="15.75" x14ac:dyDescent="0.25">
      <c r="A3" s="3127" t="s">
        <v>1949</v>
      </c>
      <c r="B3" s="3127"/>
      <c r="C3" s="3127"/>
      <c r="D3" s="3127"/>
      <c r="E3" s="3127"/>
      <c r="F3" s="3127"/>
      <c r="G3" s="3127"/>
      <c r="H3" s="3127"/>
    </row>
    <row r="4" spans="1:8" ht="15.75" x14ac:dyDescent="0.25">
      <c r="A4" s="887"/>
      <c r="B4" s="887"/>
      <c r="C4" s="887"/>
      <c r="D4" s="887"/>
      <c r="E4" s="887"/>
      <c r="F4" s="887"/>
      <c r="G4" s="887"/>
      <c r="H4" s="887"/>
    </row>
    <row r="5" spans="1:8" ht="15.75" x14ac:dyDescent="0.25">
      <c r="A5" s="3064" t="s">
        <v>666</v>
      </c>
      <c r="B5" s="3064"/>
      <c r="C5" s="3064"/>
      <c r="D5" s="3064"/>
      <c r="E5" s="3064"/>
      <c r="F5" s="3064"/>
      <c r="G5" s="3064"/>
      <c r="H5" s="3064"/>
    </row>
    <row r="6" spans="1:8" ht="15.75" x14ac:dyDescent="0.25">
      <c r="A6" s="162"/>
      <c r="B6" s="162"/>
      <c r="C6" s="162"/>
      <c r="D6" s="162"/>
      <c r="E6" s="162"/>
      <c r="F6" s="162"/>
      <c r="G6" s="162"/>
      <c r="H6" s="162"/>
    </row>
    <row r="7" spans="1:8" ht="12.75" customHeight="1" thickBot="1" x14ac:dyDescent="0.25">
      <c r="B7" s="888"/>
      <c r="C7" s="889"/>
      <c r="D7" s="889"/>
      <c r="E7" s="889"/>
      <c r="F7" s="889"/>
      <c r="G7" s="889"/>
      <c r="H7" s="890" t="s">
        <v>67</v>
      </c>
    </row>
    <row r="8" spans="1:8" s="893" customFormat="1" ht="13.5" thickBot="1" x14ac:dyDescent="0.25">
      <c r="A8" s="1366" t="s">
        <v>1943</v>
      </c>
      <c r="B8" s="1593" t="s">
        <v>572</v>
      </c>
      <c r="C8" s="1594"/>
      <c r="D8" s="1594"/>
      <c r="E8" s="1595"/>
      <c r="F8" s="3176" t="s">
        <v>573</v>
      </c>
      <c r="G8" s="3177"/>
      <c r="H8" s="2134" t="s">
        <v>1945</v>
      </c>
    </row>
    <row r="9" spans="1:8" s="893" customFormat="1" ht="16.5" customHeight="1" thickBot="1" x14ac:dyDescent="0.3">
      <c r="A9" s="1514">
        <f>A10</f>
        <v>232</v>
      </c>
      <c r="B9" s="894" t="s">
        <v>2</v>
      </c>
      <c r="C9" s="895" t="s">
        <v>574</v>
      </c>
      <c r="D9" s="896" t="s">
        <v>575</v>
      </c>
      <c r="E9" s="897" t="s">
        <v>576</v>
      </c>
      <c r="F9" s="3178" t="s">
        <v>952</v>
      </c>
      <c r="G9" s="3178"/>
      <c r="H9" s="1514">
        <f>H10</f>
        <v>232</v>
      </c>
    </row>
    <row r="10" spans="1:8" s="893" customFormat="1" ht="25.5" customHeight="1" thickBot="1" x14ac:dyDescent="0.3">
      <c r="A10" s="1515">
        <v>232</v>
      </c>
      <c r="B10" s="1516" t="s">
        <v>161</v>
      </c>
      <c r="C10" s="1517">
        <v>1801</v>
      </c>
      <c r="D10" s="1518">
        <v>3792</v>
      </c>
      <c r="E10" s="1519">
        <v>2122</v>
      </c>
      <c r="F10" s="3195" t="s">
        <v>1530</v>
      </c>
      <c r="G10" s="3195"/>
      <c r="H10" s="2135">
        <v>232</v>
      </c>
    </row>
    <row r="11" spans="1:8" x14ac:dyDescent="0.2">
      <c r="B11" s="1123"/>
      <c r="C11" s="1124"/>
      <c r="D11" s="1125"/>
      <c r="E11" s="888"/>
      <c r="F11" s="1126"/>
      <c r="G11" s="1126"/>
      <c r="H11" s="1127"/>
    </row>
    <row r="12" spans="1:8" x14ac:dyDescent="0.2">
      <c r="A12" s="1251"/>
      <c r="B12" s="1251"/>
      <c r="C12" s="1251"/>
    </row>
    <row r="13" spans="1:8" x14ac:dyDescent="0.2">
      <c r="A13" s="3160"/>
      <c r="B13" s="3160"/>
      <c r="C13" s="3160"/>
      <c r="D13" s="3161"/>
      <c r="E13" s="3161"/>
      <c r="F13" s="3161"/>
      <c r="G13" s="886"/>
    </row>
    <row r="14" spans="1:8" x14ac:dyDescent="0.2">
      <c r="A14" s="1109"/>
      <c r="B14" s="1109"/>
      <c r="C14" s="1109"/>
      <c r="D14" s="886"/>
      <c r="E14" s="886"/>
      <c r="G14" s="886"/>
    </row>
    <row r="15" spans="1:8" x14ac:dyDescent="0.2">
      <c r="A15" s="3160"/>
      <c r="B15" s="3160"/>
      <c r="C15" s="3160"/>
      <c r="D15" s="3161"/>
      <c r="E15" s="3161"/>
      <c r="F15" s="3161"/>
      <c r="G15" s="886"/>
    </row>
    <row r="16" spans="1:8" x14ac:dyDescent="0.2">
      <c r="A16" s="1109"/>
      <c r="B16" s="1109"/>
      <c r="C16" s="1109"/>
      <c r="D16" s="886"/>
      <c r="E16" s="886"/>
      <c r="G16" s="886"/>
    </row>
    <row r="17" spans="1:7" x14ac:dyDescent="0.2">
      <c r="A17" s="3160"/>
      <c r="B17" s="3160"/>
      <c r="C17" s="3160"/>
      <c r="D17" s="3161"/>
      <c r="E17" s="3161"/>
      <c r="F17" s="3161"/>
      <c r="G17" s="886"/>
    </row>
  </sheetData>
  <mergeCells count="12">
    <mergeCell ref="A13:C13"/>
    <mergeCell ref="D13:F13"/>
    <mergeCell ref="A15:C15"/>
    <mergeCell ref="D15:F15"/>
    <mergeCell ref="A17:C17"/>
    <mergeCell ref="D17:F17"/>
    <mergeCell ref="F10:G10"/>
    <mergeCell ref="A1:H1"/>
    <mergeCell ref="A3:H3"/>
    <mergeCell ref="A5:H5"/>
    <mergeCell ref="F8:G8"/>
    <mergeCell ref="F9:G9"/>
  </mergeCells>
  <pageMargins left="0.78740157480314965" right="0.59055118110236227" top="0.59055118110236227" bottom="0.78740157480314965" header="0.51181102362204722" footer="0.51181102362204722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7" tint="0.59999389629810485"/>
  </sheetPr>
  <dimension ref="A1:J101"/>
  <sheetViews>
    <sheetView topLeftCell="A55" zoomScaleNormal="100" zoomScaleSheetLayoutView="75" workbookViewId="0">
      <selection sqref="A1:H1"/>
    </sheetView>
  </sheetViews>
  <sheetFormatPr defaultColWidth="9.140625" defaultRowHeight="11.25" x14ac:dyDescent="0.2"/>
  <cols>
    <col min="1" max="1" width="9.140625" style="886"/>
    <col min="2" max="2" width="3.5703125" style="963" customWidth="1"/>
    <col min="3" max="3" width="10" style="886" customWidth="1"/>
    <col min="4" max="4" width="45.140625" style="886" customWidth="1"/>
    <col min="5" max="6" width="10.140625" style="886" customWidth="1"/>
    <col min="7" max="7" width="10.85546875" style="886" customWidth="1"/>
    <col min="8" max="8" width="10.85546875" style="963" customWidth="1"/>
    <col min="9" max="9" width="10.140625" style="886" customWidth="1"/>
    <col min="10" max="10" width="9.140625" style="886"/>
    <col min="11" max="11" width="12.140625" style="886" customWidth="1"/>
    <col min="12" max="16384" width="9.140625" style="886"/>
  </cols>
  <sheetData>
    <row r="1" spans="1:9" ht="18" customHeight="1" x14ac:dyDescent="0.25">
      <c r="A1" s="3014" t="s">
        <v>1937</v>
      </c>
      <c r="B1" s="3014"/>
      <c r="C1" s="3014"/>
      <c r="D1" s="3014"/>
      <c r="E1" s="3014"/>
      <c r="F1" s="3014"/>
      <c r="G1" s="3014"/>
      <c r="H1" s="3014"/>
      <c r="I1" s="91"/>
    </row>
    <row r="2" spans="1:9" ht="12.75" customHeight="1" x14ac:dyDescent="0.2"/>
    <row r="3" spans="1:9" s="3" customFormat="1" ht="15.75" x14ac:dyDescent="0.25">
      <c r="A3" s="3064" t="s">
        <v>673</v>
      </c>
      <c r="B3" s="3064"/>
      <c r="C3" s="3064"/>
      <c r="D3" s="3064"/>
      <c r="E3" s="3064"/>
      <c r="F3" s="3064"/>
      <c r="G3" s="3064"/>
      <c r="H3" s="3064"/>
    </row>
    <row r="4" spans="1:9" s="3" customFormat="1" ht="15.75" x14ac:dyDescent="0.25">
      <c r="B4" s="162"/>
      <c r="C4" s="162"/>
      <c r="D4" s="162"/>
      <c r="E4" s="162"/>
      <c r="F4" s="162"/>
      <c r="G4" s="162"/>
      <c r="H4" s="162"/>
    </row>
    <row r="5" spans="1:9" s="163" customFormat="1" ht="15.75" customHeight="1" x14ac:dyDescent="0.25">
      <c r="B5" s="164"/>
      <c r="C5" s="3065" t="s">
        <v>2207</v>
      </c>
      <c r="D5" s="3065"/>
      <c r="E5" s="3065"/>
      <c r="F5" s="165"/>
      <c r="G5" s="165"/>
      <c r="H5" s="165"/>
    </row>
    <row r="6" spans="1:9" s="964" customFormat="1" ht="12" thickBot="1" x14ac:dyDescent="0.3">
      <c r="B6" s="965"/>
      <c r="C6" s="965"/>
      <c r="D6" s="965"/>
      <c r="E6" s="166" t="s">
        <v>106</v>
      </c>
      <c r="F6" s="166"/>
      <c r="G6" s="966"/>
    </row>
    <row r="7" spans="1:9" s="967" customFormat="1" ht="12.75" customHeight="1" x14ac:dyDescent="0.25">
      <c r="B7" s="1129"/>
      <c r="C7" s="3132" t="s">
        <v>142</v>
      </c>
      <c r="D7" s="3068" t="s">
        <v>143</v>
      </c>
      <c r="E7" s="3070" t="s">
        <v>1560</v>
      </c>
      <c r="F7" s="88"/>
    </row>
    <row r="8" spans="1:9" s="964" customFormat="1" ht="12.75" customHeight="1" thickBot="1" x14ac:dyDescent="0.3">
      <c r="B8" s="1129"/>
      <c r="C8" s="3133"/>
      <c r="D8" s="3069"/>
      <c r="E8" s="3071"/>
      <c r="F8" s="88"/>
      <c r="H8" s="968"/>
    </row>
    <row r="9" spans="1:9" s="964" customFormat="1" ht="12.75" customHeight="1" thickBot="1" x14ac:dyDescent="0.25">
      <c r="B9" s="167"/>
      <c r="C9" s="168" t="s">
        <v>309</v>
      </c>
      <c r="D9" s="169" t="s">
        <v>310</v>
      </c>
      <c r="E9" s="2423">
        <f>SUM(E10:E15)</f>
        <v>553067.45500000007</v>
      </c>
      <c r="F9" s="886"/>
    </row>
    <row r="10" spans="1:9" s="969" customFormat="1" ht="12.75" customHeight="1" x14ac:dyDescent="0.2">
      <c r="B10" s="172"/>
      <c r="C10" s="1252" t="s">
        <v>417</v>
      </c>
      <c r="D10" s="1131" t="s">
        <v>418</v>
      </c>
      <c r="E10" s="175">
        <f>F23</f>
        <v>7000</v>
      </c>
      <c r="F10" s="176"/>
      <c r="G10" s="544"/>
      <c r="H10" s="198"/>
      <c r="I10" s="1520"/>
    </row>
    <row r="11" spans="1:9" s="969" customFormat="1" ht="12.75" customHeight="1" x14ac:dyDescent="0.2">
      <c r="B11" s="172"/>
      <c r="C11" s="173" t="s">
        <v>419</v>
      </c>
      <c r="D11" s="174" t="s">
        <v>420</v>
      </c>
      <c r="E11" s="180">
        <f>H32</f>
        <v>275600</v>
      </c>
      <c r="F11" s="176"/>
      <c r="G11" s="544"/>
      <c r="H11" s="198"/>
      <c r="I11" s="1520"/>
    </row>
    <row r="12" spans="1:9" s="969" customFormat="1" ht="12.75" customHeight="1" x14ac:dyDescent="0.2">
      <c r="B12" s="172"/>
      <c r="C12" s="177" t="s">
        <v>147</v>
      </c>
      <c r="D12" s="178" t="s">
        <v>148</v>
      </c>
      <c r="E12" s="179">
        <f>F41</f>
        <v>3996.57</v>
      </c>
      <c r="F12" s="176"/>
      <c r="G12" s="544"/>
      <c r="H12" s="198"/>
      <c r="I12" s="1520"/>
    </row>
    <row r="13" spans="1:9" s="969" customFormat="1" ht="12.75" customHeight="1" x14ac:dyDescent="0.2">
      <c r="B13" s="172"/>
      <c r="C13" s="173" t="s">
        <v>149</v>
      </c>
      <c r="D13" s="174" t="s">
        <v>150</v>
      </c>
      <c r="E13" s="219">
        <f>F58</f>
        <v>33299.75</v>
      </c>
      <c r="F13" s="176"/>
      <c r="G13" s="544"/>
      <c r="H13" s="198"/>
      <c r="I13" s="1520"/>
    </row>
    <row r="14" spans="1:9" s="969" customFormat="1" ht="12.75" customHeight="1" x14ac:dyDescent="0.2">
      <c r="B14" s="172"/>
      <c r="C14" s="177" t="s">
        <v>151</v>
      </c>
      <c r="D14" s="178" t="s">
        <v>1658</v>
      </c>
      <c r="E14" s="2422">
        <f>F73</f>
        <v>231271.13500000001</v>
      </c>
      <c r="F14" s="886"/>
      <c r="G14" s="544"/>
      <c r="H14" s="198"/>
      <c r="I14" s="1520"/>
    </row>
    <row r="15" spans="1:9" s="969" customFormat="1" ht="12.75" customHeight="1" thickBot="1" x14ac:dyDescent="0.25">
      <c r="B15" s="172"/>
      <c r="C15" s="1847" t="s">
        <v>153</v>
      </c>
      <c r="D15" s="1848" t="s">
        <v>1660</v>
      </c>
      <c r="E15" s="1598">
        <f>F87</f>
        <v>1900</v>
      </c>
      <c r="F15" s="182"/>
      <c r="G15" s="544"/>
      <c r="H15" s="198"/>
      <c r="I15" s="1520"/>
    </row>
    <row r="16" spans="1:9" s="3" customFormat="1" ht="12.75" customHeight="1" x14ac:dyDescent="0.25">
      <c r="B16" s="183"/>
      <c r="C16" s="2"/>
      <c r="D16" s="2"/>
      <c r="E16" s="2"/>
      <c r="F16" s="2"/>
    </row>
    <row r="17" spans="1:10" s="3" customFormat="1" ht="12.75" customHeight="1" x14ac:dyDescent="0.25">
      <c r="B17" s="183"/>
      <c r="C17" s="2"/>
      <c r="D17" s="2"/>
      <c r="E17" s="2"/>
      <c r="F17" s="2"/>
      <c r="G17" s="2"/>
    </row>
    <row r="18" spans="1:10" ht="12.75" customHeight="1" x14ac:dyDescent="0.2"/>
    <row r="19" spans="1:10" ht="18.75" customHeight="1" x14ac:dyDescent="0.2">
      <c r="B19" s="185" t="s">
        <v>953</v>
      </c>
      <c r="C19" s="185"/>
      <c r="D19" s="185"/>
      <c r="E19" s="185"/>
      <c r="F19" s="185"/>
      <c r="G19" s="185"/>
      <c r="H19" s="185"/>
    </row>
    <row r="20" spans="1:10" ht="12.75" customHeight="1" thickBot="1" x14ac:dyDescent="0.25">
      <c r="B20" s="965"/>
      <c r="C20" s="965"/>
      <c r="D20" s="965"/>
      <c r="E20" s="166"/>
      <c r="F20" s="166"/>
      <c r="G20" s="166" t="s">
        <v>106</v>
      </c>
      <c r="H20" s="966"/>
    </row>
    <row r="21" spans="1:10" ht="12.75" customHeight="1" x14ac:dyDescent="0.2">
      <c r="A21" s="3074" t="s">
        <v>1943</v>
      </c>
      <c r="B21" s="3132" t="s">
        <v>155</v>
      </c>
      <c r="C21" s="3135" t="s">
        <v>954</v>
      </c>
      <c r="D21" s="3068" t="s">
        <v>423</v>
      </c>
      <c r="E21" s="3156" t="s">
        <v>1948</v>
      </c>
      <c r="F21" s="3070" t="s">
        <v>1945</v>
      </c>
      <c r="G21" s="3092" t="s">
        <v>158</v>
      </c>
      <c r="H21" s="886"/>
    </row>
    <row r="22" spans="1:10" ht="19.5" customHeight="1" thickBot="1" x14ac:dyDescent="0.25">
      <c r="A22" s="3075"/>
      <c r="B22" s="3133"/>
      <c r="C22" s="3136"/>
      <c r="D22" s="3069"/>
      <c r="E22" s="3157"/>
      <c r="F22" s="3108"/>
      <c r="G22" s="3093"/>
      <c r="H22" s="886"/>
    </row>
    <row r="23" spans="1:10" s="908" customFormat="1" ht="15" customHeight="1" thickBot="1" x14ac:dyDescent="0.3">
      <c r="A23" s="170">
        <f>A24</f>
        <v>5500</v>
      </c>
      <c r="B23" s="168" t="s">
        <v>2</v>
      </c>
      <c r="C23" s="508" t="s">
        <v>159</v>
      </c>
      <c r="D23" s="348" t="s">
        <v>160</v>
      </c>
      <c r="E23" s="170">
        <f>E24</f>
        <v>7000</v>
      </c>
      <c r="F23" s="170">
        <f>F24</f>
        <v>7000</v>
      </c>
      <c r="G23" s="976" t="s">
        <v>6</v>
      </c>
    </row>
    <row r="24" spans="1:10" s="908" customFormat="1" ht="12.75" customHeight="1" x14ac:dyDescent="0.25">
      <c r="A24" s="1253">
        <f>SUM(A25:A25)</f>
        <v>5500</v>
      </c>
      <c r="B24" s="451" t="s">
        <v>6</v>
      </c>
      <c r="C24" s="1521" t="s">
        <v>6</v>
      </c>
      <c r="D24" s="1522" t="s">
        <v>424</v>
      </c>
      <c r="E24" s="1523">
        <f>SUM(E25:E25)</f>
        <v>7000</v>
      </c>
      <c r="F24" s="982">
        <f>SUM(F25:F25)</f>
        <v>7000</v>
      </c>
      <c r="G24" s="1524"/>
    </row>
    <row r="25" spans="1:10" s="908" customFormat="1" ht="23.25" thickBot="1" x14ac:dyDescent="0.3">
      <c r="A25" s="1332">
        <v>5500</v>
      </c>
      <c r="B25" s="1089" t="s">
        <v>161</v>
      </c>
      <c r="C25" s="1686">
        <v>9500151907</v>
      </c>
      <c r="D25" s="1677" t="s">
        <v>1179</v>
      </c>
      <c r="E25" s="1579">
        <v>7000</v>
      </c>
      <c r="F25" s="1217">
        <v>7000</v>
      </c>
      <c r="G25" s="2446"/>
    </row>
    <row r="26" spans="1:10" ht="12" customHeight="1" x14ac:dyDescent="0.2">
      <c r="B26" s="886"/>
    </row>
    <row r="27" spans="1:10" ht="12.75" customHeight="1" x14ac:dyDescent="0.2">
      <c r="C27" s="1525"/>
      <c r="E27" s="1036"/>
      <c r="F27" s="1036"/>
      <c r="G27" s="1036"/>
    </row>
    <row r="28" spans="1:10" ht="18.75" customHeight="1" x14ac:dyDescent="0.2">
      <c r="B28" s="185" t="s">
        <v>956</v>
      </c>
      <c r="C28" s="185"/>
      <c r="D28" s="185"/>
      <c r="E28" s="185"/>
      <c r="F28" s="185"/>
      <c r="G28" s="185"/>
      <c r="H28" s="164"/>
      <c r="I28" s="164"/>
      <c r="J28" s="164"/>
    </row>
    <row r="29" spans="1:10" ht="12.75" customHeight="1" thickBot="1" x14ac:dyDescent="0.25">
      <c r="B29" s="965"/>
      <c r="C29" s="965"/>
      <c r="D29" s="965"/>
      <c r="E29" s="965"/>
      <c r="F29" s="965"/>
      <c r="G29" s="965"/>
      <c r="H29" s="166" t="s">
        <v>106</v>
      </c>
      <c r="I29" s="166"/>
    </row>
    <row r="30" spans="1:10" ht="12.75" customHeight="1" x14ac:dyDescent="0.2">
      <c r="A30" s="3074" t="s">
        <v>1943</v>
      </c>
      <c r="B30" s="3084" t="s">
        <v>294</v>
      </c>
      <c r="C30" s="3086" t="s">
        <v>957</v>
      </c>
      <c r="D30" s="3068" t="s">
        <v>429</v>
      </c>
      <c r="E30" s="3196" t="s">
        <v>430</v>
      </c>
      <c r="F30" s="3152" t="s">
        <v>431</v>
      </c>
      <c r="G30" s="3156" t="s">
        <v>1948</v>
      </c>
      <c r="H30" s="3198" t="s">
        <v>1945</v>
      </c>
    </row>
    <row r="31" spans="1:10" ht="18" customHeight="1" thickBot="1" x14ac:dyDescent="0.25">
      <c r="A31" s="3075"/>
      <c r="B31" s="3099"/>
      <c r="C31" s="3096"/>
      <c r="D31" s="3069"/>
      <c r="E31" s="3197"/>
      <c r="F31" s="3153"/>
      <c r="G31" s="3157"/>
      <c r="H31" s="3199"/>
    </row>
    <row r="32" spans="1:10" ht="15.75" customHeight="1" thickBot="1" x14ac:dyDescent="0.25">
      <c r="A32" s="1160">
        <f>SUM(A33:A34)</f>
        <v>244008</v>
      </c>
      <c r="B32" s="203" t="s">
        <v>2</v>
      </c>
      <c r="C32" s="508" t="s">
        <v>432</v>
      </c>
      <c r="D32" s="348" t="s">
        <v>160</v>
      </c>
      <c r="E32" s="205">
        <f>SUM(E33:E34)</f>
        <v>245681</v>
      </c>
      <c r="F32" s="2233">
        <f>SUM(F33:F34)</f>
        <v>29919</v>
      </c>
      <c r="G32" s="1160">
        <f>SUM(G33:G34)</f>
        <v>275600</v>
      </c>
      <c r="H32" s="2374">
        <f>SUM(H33:H34)</f>
        <v>275600</v>
      </c>
      <c r="J32" s="1526"/>
    </row>
    <row r="33" spans="1:8" ht="12.75" customHeight="1" x14ac:dyDescent="0.2">
      <c r="A33" s="1527">
        <v>239708</v>
      </c>
      <c r="B33" s="1528" t="s">
        <v>161</v>
      </c>
      <c r="C33" s="21" t="s">
        <v>955</v>
      </c>
      <c r="D33" s="2622" t="s">
        <v>958</v>
      </c>
      <c r="E33" s="2623">
        <v>243181</v>
      </c>
      <c r="F33" s="2624">
        <v>29919</v>
      </c>
      <c r="G33" s="1756">
        <v>273100</v>
      </c>
      <c r="H33" s="2375">
        <v>273100</v>
      </c>
    </row>
    <row r="34" spans="1:8" ht="12.75" customHeight="1" thickBot="1" x14ac:dyDescent="0.25">
      <c r="A34" s="1510">
        <v>4300</v>
      </c>
      <c r="B34" s="1237" t="s">
        <v>161</v>
      </c>
      <c r="C34" s="27" t="s">
        <v>959</v>
      </c>
      <c r="D34" s="2625" t="s">
        <v>960</v>
      </c>
      <c r="E34" s="2626">
        <v>2500</v>
      </c>
      <c r="F34" s="2627">
        <v>0</v>
      </c>
      <c r="G34" s="2223">
        <v>2500</v>
      </c>
      <c r="H34" s="2376">
        <v>2500</v>
      </c>
    </row>
    <row r="35" spans="1:8" ht="12.75" customHeight="1" x14ac:dyDescent="0.2">
      <c r="B35" s="886"/>
      <c r="H35" s="886"/>
    </row>
    <row r="36" spans="1:8" ht="12.75" customHeight="1" x14ac:dyDescent="0.2"/>
    <row r="37" spans="1:8" ht="18.75" customHeight="1" x14ac:dyDescent="0.2">
      <c r="B37" s="185" t="s">
        <v>961</v>
      </c>
      <c r="C37" s="185"/>
      <c r="D37" s="185"/>
      <c r="E37" s="185"/>
      <c r="F37" s="185"/>
      <c r="G37" s="185"/>
      <c r="H37" s="1390"/>
    </row>
    <row r="38" spans="1:8" ht="12.75" customHeight="1" thickBot="1" x14ac:dyDescent="0.25">
      <c r="B38" s="965"/>
      <c r="C38" s="965"/>
      <c r="D38" s="965"/>
      <c r="E38" s="254"/>
      <c r="F38" s="254"/>
      <c r="G38" s="166" t="s">
        <v>106</v>
      </c>
      <c r="H38" s="966"/>
    </row>
    <row r="39" spans="1:8" ht="12.75" customHeight="1" x14ac:dyDescent="0.2">
      <c r="A39" s="3074" t="s">
        <v>1943</v>
      </c>
      <c r="B39" s="3132" t="s">
        <v>155</v>
      </c>
      <c r="C39" s="3135" t="s">
        <v>962</v>
      </c>
      <c r="D39" s="3078" t="s">
        <v>191</v>
      </c>
      <c r="E39" s="3156" t="s">
        <v>1948</v>
      </c>
      <c r="F39" s="3070" t="s">
        <v>1945</v>
      </c>
      <c r="G39" s="3092" t="s">
        <v>158</v>
      </c>
      <c r="H39" s="886"/>
    </row>
    <row r="40" spans="1:8" ht="18" customHeight="1" thickBot="1" x14ac:dyDescent="0.25">
      <c r="A40" s="3075"/>
      <c r="B40" s="3133"/>
      <c r="C40" s="3136"/>
      <c r="D40" s="3079"/>
      <c r="E40" s="3157"/>
      <c r="F40" s="3108"/>
      <c r="G40" s="3093"/>
      <c r="H40" s="886"/>
    </row>
    <row r="41" spans="1:8" ht="15" customHeight="1" thickBot="1" x14ac:dyDescent="0.25">
      <c r="A41" s="170">
        <f>A42+A43+A49+A50</f>
        <v>4264.2299999999996</v>
      </c>
      <c r="B41" s="348" t="s">
        <v>2</v>
      </c>
      <c r="C41" s="508" t="s">
        <v>159</v>
      </c>
      <c r="D41" s="169" t="s">
        <v>160</v>
      </c>
      <c r="E41" s="170">
        <f>E42+E43+E49+E50</f>
        <v>3996.57</v>
      </c>
      <c r="F41" s="1942">
        <f>F42+F43+F49+F50</f>
        <v>3996.57</v>
      </c>
      <c r="G41" s="976" t="s">
        <v>6</v>
      </c>
      <c r="H41" s="886"/>
    </row>
    <row r="42" spans="1:8" ht="12.75" customHeight="1" x14ac:dyDescent="0.2">
      <c r="A42" s="1455">
        <v>54</v>
      </c>
      <c r="B42" s="1456" t="s">
        <v>161</v>
      </c>
      <c r="C42" s="351" t="s">
        <v>963</v>
      </c>
      <c r="D42" s="1529" t="s">
        <v>674</v>
      </c>
      <c r="E42" s="1530">
        <v>60.4</v>
      </c>
      <c r="F42" s="1531">
        <v>60.4</v>
      </c>
      <c r="G42" s="1393"/>
      <c r="H42" s="886"/>
    </row>
    <row r="43" spans="1:8" ht="12.75" customHeight="1" x14ac:dyDescent="0.2">
      <c r="A43" s="1532">
        <f>SUM(A44:A48)</f>
        <v>3518.15</v>
      </c>
      <c r="B43" s="1533" t="s">
        <v>161</v>
      </c>
      <c r="C43" s="1534" t="s">
        <v>6</v>
      </c>
      <c r="D43" s="1535" t="s">
        <v>964</v>
      </c>
      <c r="E43" s="1536">
        <f>SUM(E44:E48)</f>
        <v>3771.65</v>
      </c>
      <c r="F43" s="1537">
        <f>SUM(F44:F48)</f>
        <v>3771.65</v>
      </c>
      <c r="G43" s="269"/>
      <c r="H43" s="886"/>
    </row>
    <row r="44" spans="1:8" ht="12.75" customHeight="1" x14ac:dyDescent="0.2">
      <c r="A44" s="1020">
        <v>1000</v>
      </c>
      <c r="B44" s="1538" t="s">
        <v>170</v>
      </c>
      <c r="C44" s="1539" t="s">
        <v>965</v>
      </c>
      <c r="D44" s="1540" t="s">
        <v>966</v>
      </c>
      <c r="E44" s="1541">
        <v>1000</v>
      </c>
      <c r="F44" s="1361">
        <v>1000</v>
      </c>
      <c r="G44" s="1187"/>
      <c r="H44" s="886"/>
    </row>
    <row r="45" spans="1:8" ht="12.75" customHeight="1" x14ac:dyDescent="0.2">
      <c r="A45" s="1020">
        <v>300</v>
      </c>
      <c r="B45" s="1538" t="s">
        <v>170</v>
      </c>
      <c r="C45" s="1539" t="s">
        <v>967</v>
      </c>
      <c r="D45" s="1540" t="s">
        <v>968</v>
      </c>
      <c r="E45" s="1541">
        <v>300</v>
      </c>
      <c r="F45" s="1361">
        <v>300</v>
      </c>
      <c r="G45" s="1187"/>
      <c r="H45" s="886"/>
    </row>
    <row r="46" spans="1:8" ht="12.75" customHeight="1" x14ac:dyDescent="0.2">
      <c r="A46" s="1020">
        <v>1327.75</v>
      </c>
      <c r="B46" s="1538" t="s">
        <v>170</v>
      </c>
      <c r="C46" s="1539" t="s">
        <v>969</v>
      </c>
      <c r="D46" s="1540" t="s">
        <v>970</v>
      </c>
      <c r="E46" s="1541">
        <v>1581.25</v>
      </c>
      <c r="F46" s="1361">
        <v>1581.25</v>
      </c>
      <c r="G46" s="1187"/>
      <c r="H46" s="886"/>
    </row>
    <row r="47" spans="1:8" ht="12.75" customHeight="1" x14ac:dyDescent="0.2">
      <c r="A47" s="1020">
        <v>600</v>
      </c>
      <c r="B47" s="1538" t="s">
        <v>170</v>
      </c>
      <c r="C47" s="1539" t="s">
        <v>971</v>
      </c>
      <c r="D47" s="1540" t="s">
        <v>2204</v>
      </c>
      <c r="E47" s="1541">
        <v>600</v>
      </c>
      <c r="F47" s="1361">
        <v>600</v>
      </c>
      <c r="G47" s="1187"/>
      <c r="H47" s="886"/>
    </row>
    <row r="48" spans="1:8" ht="22.5" x14ac:dyDescent="0.2">
      <c r="A48" s="1067">
        <v>290.39999999999998</v>
      </c>
      <c r="B48" s="501" t="s">
        <v>170</v>
      </c>
      <c r="C48" s="480" t="s">
        <v>1646</v>
      </c>
      <c r="D48" s="579" t="s">
        <v>1647</v>
      </c>
      <c r="E48" s="1037">
        <v>290.39999999999998</v>
      </c>
      <c r="F48" s="1038">
        <v>290.39999999999998</v>
      </c>
      <c r="G48" s="1187"/>
      <c r="H48" s="886"/>
    </row>
    <row r="49" spans="1:8" ht="12.75" customHeight="1" x14ac:dyDescent="0.2">
      <c r="A49" s="2224">
        <v>164.52</v>
      </c>
      <c r="B49" s="2225" t="s">
        <v>161</v>
      </c>
      <c r="C49" s="2226" t="s">
        <v>972</v>
      </c>
      <c r="D49" s="2227" t="s">
        <v>973</v>
      </c>
      <c r="E49" s="2228">
        <v>164.52</v>
      </c>
      <c r="F49" s="2229">
        <v>164.52</v>
      </c>
      <c r="G49" s="2230"/>
      <c r="H49" s="886"/>
    </row>
    <row r="50" spans="1:8" ht="12.75" customHeight="1" x14ac:dyDescent="0.2">
      <c r="A50" s="1283">
        <f>A51</f>
        <v>527.55999999999995</v>
      </c>
      <c r="B50" s="1542" t="s">
        <v>161</v>
      </c>
      <c r="C50" s="765" t="s">
        <v>6</v>
      </c>
      <c r="D50" s="766" t="s">
        <v>511</v>
      </c>
      <c r="E50" s="1420">
        <f>SUM(E51:E51)</f>
        <v>0</v>
      </c>
      <c r="F50" s="1288">
        <f>SUM(F51:F51)</f>
        <v>0</v>
      </c>
      <c r="G50" s="1402"/>
      <c r="H50" s="886"/>
    </row>
    <row r="51" spans="1:8" ht="12.75" customHeight="1" thickBot="1" x14ac:dyDescent="0.25">
      <c r="A51" s="1428">
        <v>527.55999999999995</v>
      </c>
      <c r="B51" s="2231" t="s">
        <v>170</v>
      </c>
      <c r="C51" s="358" t="s">
        <v>974</v>
      </c>
      <c r="D51" s="1543" t="s">
        <v>675</v>
      </c>
      <c r="E51" s="2232">
        <v>0</v>
      </c>
      <c r="F51" s="1108">
        <v>0</v>
      </c>
      <c r="G51" s="1210"/>
      <c r="H51" s="886"/>
    </row>
    <row r="52" spans="1:8" ht="12.75" customHeight="1" x14ac:dyDescent="0.2">
      <c r="A52" s="275"/>
      <c r="B52" s="630"/>
      <c r="C52" s="631"/>
      <c r="D52" s="190"/>
      <c r="E52" s="275"/>
      <c r="F52" s="968"/>
      <c r="G52" s="1061"/>
      <c r="H52" s="886"/>
    </row>
    <row r="53" spans="1:8" ht="12.75" customHeight="1" x14ac:dyDescent="0.2"/>
    <row r="54" spans="1:8" ht="18.75" customHeight="1" x14ac:dyDescent="0.2">
      <c r="B54" s="185" t="s">
        <v>975</v>
      </c>
      <c r="C54" s="185"/>
      <c r="D54" s="185"/>
      <c r="E54" s="185"/>
      <c r="F54" s="185"/>
      <c r="G54" s="185"/>
      <c r="H54" s="1390"/>
    </row>
    <row r="55" spans="1:8" ht="12.75" customHeight="1" thickBot="1" x14ac:dyDescent="0.25">
      <c r="B55" s="965"/>
      <c r="C55" s="965"/>
      <c r="D55" s="965"/>
      <c r="E55" s="254"/>
      <c r="F55" s="254"/>
      <c r="G55" s="166" t="s">
        <v>106</v>
      </c>
      <c r="H55" s="966"/>
    </row>
    <row r="56" spans="1:8" ht="12.75" customHeight="1" x14ac:dyDescent="0.2">
      <c r="A56" s="3074" t="s">
        <v>1943</v>
      </c>
      <c r="B56" s="3132" t="s">
        <v>155</v>
      </c>
      <c r="C56" s="3135" t="s">
        <v>976</v>
      </c>
      <c r="D56" s="3078" t="s">
        <v>273</v>
      </c>
      <c r="E56" s="3156" t="s">
        <v>1948</v>
      </c>
      <c r="F56" s="3070" t="s">
        <v>1945</v>
      </c>
      <c r="G56" s="3092" t="s">
        <v>158</v>
      </c>
      <c r="H56" s="886"/>
    </row>
    <row r="57" spans="1:8" ht="21.75" customHeight="1" thickBot="1" x14ac:dyDescent="0.25">
      <c r="A57" s="3075"/>
      <c r="B57" s="3133"/>
      <c r="C57" s="3136"/>
      <c r="D57" s="3079"/>
      <c r="E57" s="3157"/>
      <c r="F57" s="3108"/>
      <c r="G57" s="3093"/>
      <c r="H57" s="886"/>
    </row>
    <row r="58" spans="1:8" ht="15.75" customHeight="1" thickBot="1" x14ac:dyDescent="0.25">
      <c r="A58" s="170">
        <f>SUM(A59:A66)</f>
        <v>29425.15</v>
      </c>
      <c r="B58" s="168" t="s">
        <v>2</v>
      </c>
      <c r="C58" s="508" t="s">
        <v>159</v>
      </c>
      <c r="D58" s="169" t="s">
        <v>160</v>
      </c>
      <c r="E58" s="170">
        <f>SUM(E59:E66)</f>
        <v>33299.75</v>
      </c>
      <c r="F58" s="170">
        <f>SUM(F59:F66)</f>
        <v>33299.75</v>
      </c>
      <c r="G58" s="976" t="s">
        <v>6</v>
      </c>
      <c r="H58" s="886"/>
    </row>
    <row r="59" spans="1:8" s="908" customFormat="1" ht="12.75" customHeight="1" x14ac:dyDescent="0.25">
      <c r="A59" s="633">
        <v>15497.4</v>
      </c>
      <c r="B59" s="1662" t="s">
        <v>2</v>
      </c>
      <c r="C59" s="635" t="s">
        <v>1663</v>
      </c>
      <c r="D59" s="2221" t="s">
        <v>1645</v>
      </c>
      <c r="E59" s="637">
        <v>17918.5</v>
      </c>
      <c r="F59" s="638">
        <v>17918.5</v>
      </c>
      <c r="G59" s="341"/>
    </row>
    <row r="60" spans="1:8" s="908" customFormat="1" ht="12.75" customHeight="1" x14ac:dyDescent="0.25">
      <c r="A60" s="1552">
        <v>2200</v>
      </c>
      <c r="B60" s="1050" t="s">
        <v>2</v>
      </c>
      <c r="C60" s="483" t="s">
        <v>977</v>
      </c>
      <c r="D60" s="1553" t="s">
        <v>1662</v>
      </c>
      <c r="E60" s="1554">
        <v>2200</v>
      </c>
      <c r="F60" s="1555">
        <v>2200</v>
      </c>
      <c r="G60" s="1556"/>
    </row>
    <row r="61" spans="1:8" s="908" customFormat="1" ht="12.75" customHeight="1" x14ac:dyDescent="0.25">
      <c r="A61" s="1067">
        <v>5000</v>
      </c>
      <c r="B61" s="501" t="s">
        <v>2</v>
      </c>
      <c r="C61" s="480" t="s">
        <v>978</v>
      </c>
      <c r="D61" s="880" t="s">
        <v>979</v>
      </c>
      <c r="E61" s="1037">
        <v>5800</v>
      </c>
      <c r="F61" s="1038">
        <v>5800</v>
      </c>
      <c r="G61" s="341"/>
    </row>
    <row r="62" spans="1:8" s="908" customFormat="1" ht="12.75" customHeight="1" x14ac:dyDescent="0.25">
      <c r="A62" s="1547">
        <v>200</v>
      </c>
      <c r="B62" s="501" t="s">
        <v>2</v>
      </c>
      <c r="C62" s="480" t="s">
        <v>980</v>
      </c>
      <c r="D62" s="872" t="s">
        <v>676</v>
      </c>
      <c r="E62" s="1548">
        <v>200</v>
      </c>
      <c r="F62" s="1549">
        <v>200</v>
      </c>
      <c r="G62" s="341"/>
    </row>
    <row r="63" spans="1:8" s="908" customFormat="1" ht="12.75" customHeight="1" x14ac:dyDescent="0.25">
      <c r="A63" s="1219">
        <v>1327.75</v>
      </c>
      <c r="B63" s="1559" t="s">
        <v>2</v>
      </c>
      <c r="C63" s="1213" t="s">
        <v>981</v>
      </c>
      <c r="D63" s="1197" t="s">
        <v>970</v>
      </c>
      <c r="E63" s="1221">
        <v>1581.25</v>
      </c>
      <c r="F63" s="1222">
        <v>1581.25</v>
      </c>
      <c r="G63" s="343"/>
    </row>
    <row r="64" spans="1:8" s="908" customFormat="1" ht="12.75" customHeight="1" x14ac:dyDescent="0.25">
      <c r="A64" s="1547">
        <v>0</v>
      </c>
      <c r="B64" s="501" t="s">
        <v>2</v>
      </c>
      <c r="C64" s="1561" t="s">
        <v>2205</v>
      </c>
      <c r="D64" s="2628" t="s">
        <v>2019</v>
      </c>
      <c r="E64" s="1548">
        <v>400</v>
      </c>
      <c r="F64" s="1549">
        <v>400</v>
      </c>
      <c r="G64" s="1464"/>
    </row>
    <row r="65" spans="1:9" s="908" customFormat="1" ht="22.5" x14ac:dyDescent="0.25">
      <c r="A65" s="1547">
        <v>200</v>
      </c>
      <c r="B65" s="501" t="s">
        <v>2</v>
      </c>
      <c r="C65" s="1561" t="s">
        <v>982</v>
      </c>
      <c r="D65" s="1421" t="s">
        <v>677</v>
      </c>
      <c r="E65" s="1548">
        <v>200</v>
      </c>
      <c r="F65" s="1549">
        <v>200</v>
      </c>
      <c r="G65" s="1464"/>
    </row>
    <row r="66" spans="1:9" ht="12.75" customHeight="1" thickBot="1" x14ac:dyDescent="0.25">
      <c r="A66" s="1027">
        <v>5000</v>
      </c>
      <c r="B66" s="1075" t="s">
        <v>2</v>
      </c>
      <c r="C66" s="1839" t="s">
        <v>1180</v>
      </c>
      <c r="D66" s="2222" t="s">
        <v>983</v>
      </c>
      <c r="E66" s="2223">
        <v>5000</v>
      </c>
      <c r="F66" s="1364">
        <v>5000</v>
      </c>
      <c r="G66" s="1564"/>
    </row>
    <row r="67" spans="1:9" ht="12.75" customHeight="1" x14ac:dyDescent="0.2"/>
    <row r="68" spans="1:9" ht="12.75" customHeight="1" x14ac:dyDescent="0.2"/>
    <row r="69" spans="1:9" ht="18.75" customHeight="1" x14ac:dyDescent="0.2">
      <c r="B69" s="185" t="s">
        <v>984</v>
      </c>
      <c r="C69" s="185"/>
      <c r="D69" s="185"/>
      <c r="E69" s="185"/>
      <c r="F69" s="185"/>
      <c r="G69" s="185"/>
      <c r="H69" s="165"/>
    </row>
    <row r="70" spans="1:9" ht="12.75" customHeight="1" thickBot="1" x14ac:dyDescent="0.25">
      <c r="B70" s="965"/>
      <c r="C70" s="965"/>
      <c r="D70" s="965"/>
      <c r="E70" s="166"/>
      <c r="F70" s="166"/>
      <c r="G70" s="166" t="s">
        <v>106</v>
      </c>
      <c r="H70" s="966"/>
    </row>
    <row r="71" spans="1:9" ht="12.75" customHeight="1" x14ac:dyDescent="0.2">
      <c r="A71" s="3074" t="s">
        <v>1943</v>
      </c>
      <c r="B71" s="3158" t="s">
        <v>155</v>
      </c>
      <c r="C71" s="3135" t="s">
        <v>985</v>
      </c>
      <c r="D71" s="3068" t="s">
        <v>291</v>
      </c>
      <c r="E71" s="3156" t="s">
        <v>1948</v>
      </c>
      <c r="F71" s="3070" t="s">
        <v>1945</v>
      </c>
      <c r="G71" s="3092" t="s">
        <v>158</v>
      </c>
      <c r="H71" s="886"/>
    </row>
    <row r="72" spans="1:9" ht="17.25" customHeight="1" thickBot="1" x14ac:dyDescent="0.25">
      <c r="A72" s="3075"/>
      <c r="B72" s="3159"/>
      <c r="C72" s="3136"/>
      <c r="D72" s="3069"/>
      <c r="E72" s="3157"/>
      <c r="F72" s="3108"/>
      <c r="G72" s="3093"/>
      <c r="H72" s="886"/>
    </row>
    <row r="73" spans="1:9" s="908" customFormat="1" ht="14.25" customHeight="1" thickBot="1" x14ac:dyDescent="0.25">
      <c r="A73" s="170">
        <f>A74</f>
        <v>156271.12</v>
      </c>
      <c r="B73" s="204" t="s">
        <v>2</v>
      </c>
      <c r="C73" s="508" t="s">
        <v>159</v>
      </c>
      <c r="D73" s="169" t="s">
        <v>160</v>
      </c>
      <c r="E73" s="2423">
        <f>E74</f>
        <v>231271.13500000001</v>
      </c>
      <c r="F73" s="2423">
        <f>F74</f>
        <v>231271.13500000001</v>
      </c>
      <c r="G73" s="976" t="s">
        <v>6</v>
      </c>
      <c r="H73" s="886"/>
    </row>
    <row r="74" spans="1:9" ht="12.75" customHeight="1" x14ac:dyDescent="0.2">
      <c r="A74" s="1759">
        <f>SUM(A75:A81)</f>
        <v>156271.12</v>
      </c>
      <c r="B74" s="609" t="s">
        <v>6</v>
      </c>
      <c r="C74" s="1565" t="s">
        <v>6</v>
      </c>
      <c r="D74" s="1566" t="s">
        <v>292</v>
      </c>
      <c r="E74" s="2450">
        <f>SUM(E75:E81)</f>
        <v>231271.13500000001</v>
      </c>
      <c r="F74" s="2451">
        <f>SUM(F75:F81)</f>
        <v>231271.13500000001</v>
      </c>
      <c r="G74" s="1569"/>
      <c r="I74" s="1036"/>
    </row>
    <row r="75" spans="1:9" ht="12.75" customHeight="1" x14ac:dyDescent="0.2">
      <c r="A75" s="1747">
        <v>52777.78</v>
      </c>
      <c r="B75" s="1570" t="s">
        <v>2</v>
      </c>
      <c r="C75" s="1571" t="s">
        <v>986</v>
      </c>
      <c r="D75" s="1572" t="s">
        <v>1181</v>
      </c>
      <c r="E75" s="1573">
        <v>52777.78</v>
      </c>
      <c r="F75" s="1574">
        <v>52777.78</v>
      </c>
      <c r="G75" s="1575"/>
      <c r="H75" s="886"/>
    </row>
    <row r="76" spans="1:9" ht="22.5" x14ac:dyDescent="0.2">
      <c r="A76" s="1020">
        <v>40000</v>
      </c>
      <c r="B76" s="1576" t="s">
        <v>2</v>
      </c>
      <c r="C76" s="1577" t="s">
        <v>2020</v>
      </c>
      <c r="D76" s="1704" t="s">
        <v>2021</v>
      </c>
      <c r="E76" s="1541">
        <v>40000</v>
      </c>
      <c r="F76" s="1361">
        <v>40000</v>
      </c>
      <c r="G76" s="1578"/>
      <c r="H76" s="886"/>
    </row>
    <row r="77" spans="1:9" x14ac:dyDescent="0.2">
      <c r="A77" s="1067">
        <v>40000</v>
      </c>
      <c r="B77" s="2217" t="s">
        <v>2</v>
      </c>
      <c r="C77" s="2218" t="s">
        <v>1644</v>
      </c>
      <c r="D77" s="2452" t="s">
        <v>2028</v>
      </c>
      <c r="E77" s="1573">
        <v>100000</v>
      </c>
      <c r="F77" s="1574">
        <v>100000</v>
      </c>
      <c r="G77" s="1302"/>
      <c r="H77" s="886"/>
    </row>
    <row r="78" spans="1:9" ht="12.75" customHeight="1" x14ac:dyDescent="0.2">
      <c r="A78" s="1747">
        <v>23493.34</v>
      </c>
      <c r="B78" s="2217" t="s">
        <v>2</v>
      </c>
      <c r="C78" s="2218" t="s">
        <v>2022</v>
      </c>
      <c r="D78" s="2219" t="s">
        <v>2023</v>
      </c>
      <c r="E78" s="2448">
        <v>6760.0150000000003</v>
      </c>
      <c r="F78" s="2449">
        <v>6760.0150000000003</v>
      </c>
      <c r="G78" s="2220"/>
      <c r="H78" s="886"/>
    </row>
    <row r="79" spans="1:9" x14ac:dyDescent="0.2">
      <c r="A79" s="1067"/>
      <c r="B79" s="1301" t="s">
        <v>2</v>
      </c>
      <c r="C79" s="1577" t="s">
        <v>2024</v>
      </c>
      <c r="D79" s="2447" t="s">
        <v>2025</v>
      </c>
      <c r="E79" s="1037">
        <v>12554.76</v>
      </c>
      <c r="F79" s="1361">
        <v>12554.76</v>
      </c>
      <c r="G79" s="1578"/>
      <c r="H79" s="886"/>
    </row>
    <row r="80" spans="1:9" x14ac:dyDescent="0.2">
      <c r="A80" s="1067"/>
      <c r="B80" s="1301" t="s">
        <v>2</v>
      </c>
      <c r="C80" s="1577" t="s">
        <v>2026</v>
      </c>
      <c r="D80" s="2447" t="s">
        <v>2027</v>
      </c>
      <c r="E80" s="1037">
        <v>4178.58</v>
      </c>
      <c r="F80" s="1361">
        <v>4178.58</v>
      </c>
      <c r="G80" s="1578"/>
      <c r="H80" s="886"/>
    </row>
    <row r="81" spans="1:8" ht="12.75" customHeight="1" thickBot="1" x14ac:dyDescent="0.25">
      <c r="A81" s="1332"/>
      <c r="B81" s="2256" t="s">
        <v>2</v>
      </c>
      <c r="C81" s="2629" t="s">
        <v>2206</v>
      </c>
      <c r="D81" s="2630" t="s">
        <v>2029</v>
      </c>
      <c r="E81" s="1579">
        <v>15000</v>
      </c>
      <c r="F81" s="2041">
        <v>15000</v>
      </c>
      <c r="G81" s="1580"/>
    </row>
    <row r="82" spans="1:8" x14ac:dyDescent="0.2">
      <c r="B82" s="1581"/>
      <c r="C82" s="1582"/>
      <c r="D82" s="1583"/>
      <c r="E82" s="1584"/>
      <c r="F82" s="1584"/>
      <c r="G82" s="1584"/>
      <c r="H82" s="968"/>
    </row>
    <row r="83" spans="1:8" ht="18" customHeight="1" x14ac:dyDescent="0.25">
      <c r="B83" s="362" t="s">
        <v>987</v>
      </c>
      <c r="C83" s="362"/>
      <c r="D83" s="362"/>
      <c r="E83" s="362"/>
      <c r="F83" s="362"/>
      <c r="G83" s="362"/>
      <c r="H83" s="1346"/>
    </row>
    <row r="84" spans="1:8" ht="12.75" customHeight="1" thickBot="1" x14ac:dyDescent="0.3">
      <c r="B84" s="2"/>
      <c r="C84" s="2"/>
      <c r="D84" s="2"/>
      <c r="E84" s="363"/>
      <c r="F84" s="363"/>
      <c r="G84" s="363" t="s">
        <v>106</v>
      </c>
      <c r="H84" s="364"/>
    </row>
    <row r="85" spans="1:8" ht="12.75" customHeight="1" x14ac:dyDescent="0.2">
      <c r="A85" s="3074" t="s">
        <v>1943</v>
      </c>
      <c r="B85" s="3094" t="s">
        <v>294</v>
      </c>
      <c r="C85" s="3086" t="s">
        <v>988</v>
      </c>
      <c r="D85" s="3068" t="s">
        <v>295</v>
      </c>
      <c r="E85" s="3156" t="s">
        <v>1948</v>
      </c>
      <c r="F85" s="3070" t="s">
        <v>1945</v>
      </c>
      <c r="G85" s="3092" t="s">
        <v>158</v>
      </c>
      <c r="H85" s="886"/>
    </row>
    <row r="86" spans="1:8" ht="18" customHeight="1" thickBot="1" x14ac:dyDescent="0.25">
      <c r="A86" s="3075"/>
      <c r="B86" s="3095"/>
      <c r="C86" s="3096"/>
      <c r="D86" s="3069"/>
      <c r="E86" s="3157"/>
      <c r="F86" s="3108"/>
      <c r="G86" s="3093"/>
      <c r="H86" s="886"/>
    </row>
    <row r="87" spans="1:8" s="908" customFormat="1" ht="15" customHeight="1" thickBot="1" x14ac:dyDescent="0.3">
      <c r="A87" s="1101">
        <f>A88</f>
        <v>1900</v>
      </c>
      <c r="B87" s="1460" t="s">
        <v>1</v>
      </c>
      <c r="C87" s="367" t="s">
        <v>159</v>
      </c>
      <c r="D87" s="368" t="s">
        <v>297</v>
      </c>
      <c r="E87" s="1101">
        <f>E88</f>
        <v>1900</v>
      </c>
      <c r="F87" s="1585">
        <v>1900</v>
      </c>
      <c r="G87" s="976" t="s">
        <v>6</v>
      </c>
    </row>
    <row r="88" spans="1:8" s="908" customFormat="1" ht="12.75" customHeight="1" x14ac:dyDescent="0.25">
      <c r="A88" s="1283">
        <f>SUM(A89:A91)</f>
        <v>1900</v>
      </c>
      <c r="B88" s="1586" t="s">
        <v>2</v>
      </c>
      <c r="C88" s="1586" t="s">
        <v>6</v>
      </c>
      <c r="D88" s="1587" t="s">
        <v>989</v>
      </c>
      <c r="E88" s="1420">
        <f>SUM(E89:E91)</f>
        <v>1900</v>
      </c>
      <c r="F88" s="1588">
        <f>SUM(F89:F91)</f>
        <v>1900</v>
      </c>
      <c r="G88" s="1435"/>
    </row>
    <row r="89" spans="1:8" s="908" customFormat="1" ht="22.5" x14ac:dyDescent="0.25">
      <c r="A89" s="1289">
        <v>950</v>
      </c>
      <c r="B89" s="554" t="s">
        <v>2</v>
      </c>
      <c r="C89" s="1148">
        <v>9010000</v>
      </c>
      <c r="D89" s="337" t="s">
        <v>990</v>
      </c>
      <c r="E89" s="1422">
        <v>950</v>
      </c>
      <c r="F89" s="1589">
        <v>950</v>
      </c>
      <c r="G89" s="1212"/>
    </row>
    <row r="90" spans="1:8" s="908" customFormat="1" ht="12.75" customHeight="1" x14ac:dyDescent="0.25">
      <c r="A90" s="1289">
        <v>550</v>
      </c>
      <c r="B90" s="554" t="s">
        <v>2</v>
      </c>
      <c r="C90" s="1148">
        <v>9020000</v>
      </c>
      <c r="D90" s="872" t="s">
        <v>991</v>
      </c>
      <c r="E90" s="1422">
        <v>550</v>
      </c>
      <c r="F90" s="1589">
        <v>650</v>
      </c>
      <c r="G90" s="1464"/>
    </row>
    <row r="91" spans="1:8" s="908" customFormat="1" ht="12.75" customHeight="1" thickBot="1" x14ac:dyDescent="0.3">
      <c r="A91" s="1428">
        <v>400</v>
      </c>
      <c r="B91" s="1468" t="s">
        <v>2</v>
      </c>
      <c r="C91" s="1590">
        <v>9030000</v>
      </c>
      <c r="D91" s="1591" t="s">
        <v>992</v>
      </c>
      <c r="E91" s="1429">
        <v>400</v>
      </c>
      <c r="F91" s="1592">
        <v>300</v>
      </c>
      <c r="G91" s="1469"/>
    </row>
    <row r="92" spans="1:8" s="908" customFormat="1" ht="12" customHeight="1" x14ac:dyDescent="0.25">
      <c r="B92" s="2290"/>
      <c r="C92" s="2290"/>
      <c r="D92" s="2290"/>
      <c r="E92" s="2290"/>
      <c r="F92" s="2290"/>
      <c r="G92" s="2290"/>
    </row>
    <row r="93" spans="1:8" ht="12" customHeight="1" x14ac:dyDescent="0.2"/>
    <row r="94" spans="1:8" ht="12" customHeight="1" x14ac:dyDescent="0.2"/>
    <row r="95" spans="1:8" x14ac:dyDescent="0.2">
      <c r="A95" s="3160"/>
      <c r="B95" s="3160"/>
      <c r="C95" s="3160"/>
    </row>
    <row r="96" spans="1:8" x14ac:dyDescent="0.2">
      <c r="A96" s="1109"/>
      <c r="B96" s="1109"/>
      <c r="C96" s="1109"/>
    </row>
    <row r="97" spans="1:5" x14ac:dyDescent="0.2">
      <c r="A97" s="3160"/>
      <c r="B97" s="3160"/>
      <c r="C97" s="3160"/>
    </row>
    <row r="98" spans="1:5" x14ac:dyDescent="0.2">
      <c r="A98" s="1109"/>
      <c r="B98" s="1109"/>
      <c r="C98" s="1109"/>
    </row>
    <row r="99" spans="1:5" x14ac:dyDescent="0.2">
      <c r="A99" s="3160"/>
      <c r="B99" s="3160"/>
      <c r="C99" s="3160"/>
    </row>
    <row r="100" spans="1:5" x14ac:dyDescent="0.2">
      <c r="A100" s="1109"/>
      <c r="B100" s="1109"/>
      <c r="C100" s="1109"/>
    </row>
    <row r="101" spans="1:5" ht="12.75" x14ac:dyDescent="0.2">
      <c r="A101" s="411"/>
      <c r="B101" s="411"/>
      <c r="C101" s="411"/>
      <c r="D101" s="411"/>
      <c r="E101" s="411"/>
    </row>
  </sheetData>
  <mergeCells count="52">
    <mergeCell ref="G85:G86"/>
    <mergeCell ref="A95:C95"/>
    <mergeCell ref="A97:C97"/>
    <mergeCell ref="A99:C99"/>
    <mergeCell ref="A85:A86"/>
    <mergeCell ref="B85:B86"/>
    <mergeCell ref="C85:C86"/>
    <mergeCell ref="D85:D86"/>
    <mergeCell ref="E85:E86"/>
    <mergeCell ref="F85:F86"/>
    <mergeCell ref="F39:F40"/>
    <mergeCell ref="G39:G40"/>
    <mergeCell ref="G56:G57"/>
    <mergeCell ref="A71:A72"/>
    <mergeCell ref="B71:B72"/>
    <mergeCell ref="C71:C72"/>
    <mergeCell ref="D71:D72"/>
    <mergeCell ref="E71:E72"/>
    <mergeCell ref="F71:F72"/>
    <mergeCell ref="G71:G72"/>
    <mergeCell ref="A56:A57"/>
    <mergeCell ref="B56:B57"/>
    <mergeCell ref="C56:C57"/>
    <mergeCell ref="D56:D57"/>
    <mergeCell ref="E56:E57"/>
    <mergeCell ref="F56:F57"/>
    <mergeCell ref="A39:A40"/>
    <mergeCell ref="B39:B40"/>
    <mergeCell ref="C39:C40"/>
    <mergeCell ref="D39:D40"/>
    <mergeCell ref="E39:E40"/>
    <mergeCell ref="A1:H1"/>
    <mergeCell ref="G21:G22"/>
    <mergeCell ref="A30:A31"/>
    <mergeCell ref="B30:B31"/>
    <mergeCell ref="C30:C31"/>
    <mergeCell ref="D30:D31"/>
    <mergeCell ref="E30:E31"/>
    <mergeCell ref="F30:F31"/>
    <mergeCell ref="G30:G31"/>
    <mergeCell ref="A21:A22"/>
    <mergeCell ref="B21:B22"/>
    <mergeCell ref="C21:C22"/>
    <mergeCell ref="D21:D22"/>
    <mergeCell ref="E21:E22"/>
    <mergeCell ref="F21:F22"/>
    <mergeCell ref="H30:H31"/>
    <mergeCell ref="A3:H3"/>
    <mergeCell ref="C5:E5"/>
    <mergeCell ref="C7:C8"/>
    <mergeCell ref="D7:D8"/>
    <mergeCell ref="E7:E8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85" orientation="portrait" r:id="rId1"/>
  <headerFooter alignWithMargins="0"/>
  <rowBreaks count="1" manualBreakCount="1">
    <brk id="53" max="16383" man="1"/>
  </row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0.59999389629810485"/>
  </sheetPr>
  <dimension ref="A1:H18"/>
  <sheetViews>
    <sheetView topLeftCell="A3" zoomScaleNormal="100" workbookViewId="0">
      <selection sqref="A1:H1"/>
    </sheetView>
  </sheetViews>
  <sheetFormatPr defaultColWidth="9.140625" defaultRowHeight="12.75" x14ac:dyDescent="0.2"/>
  <cols>
    <col min="1" max="1" width="11.140625" style="411" customWidth="1"/>
    <col min="2" max="2" width="3.7109375" style="411" customWidth="1"/>
    <col min="3" max="5" width="5.42578125" style="411" customWidth="1"/>
    <col min="6" max="6" width="20.7109375" style="411" customWidth="1"/>
    <col min="7" max="7" width="24.140625" style="411" customWidth="1"/>
    <col min="8" max="8" width="12.7109375" style="411" customWidth="1"/>
    <col min="9" max="16384" width="9.140625" style="411"/>
  </cols>
  <sheetData>
    <row r="1" spans="1:8" s="886" customFormat="1" ht="18" customHeight="1" x14ac:dyDescent="0.25">
      <c r="A1" s="3014" t="s">
        <v>1937</v>
      </c>
      <c r="B1" s="3014"/>
      <c r="C1" s="3014"/>
      <c r="D1" s="3014"/>
      <c r="E1" s="3014"/>
      <c r="F1" s="3014"/>
      <c r="G1" s="3014"/>
      <c r="H1" s="3014"/>
    </row>
    <row r="3" spans="1:8" ht="15.75" x14ac:dyDescent="0.25">
      <c r="A3" s="3127" t="s">
        <v>1949</v>
      </c>
      <c r="B3" s="3127"/>
      <c r="C3" s="3127"/>
      <c r="D3" s="3127"/>
      <c r="E3" s="3127"/>
      <c r="F3" s="3127"/>
      <c r="G3" s="3127"/>
      <c r="H3" s="3127"/>
    </row>
    <row r="4" spans="1:8" ht="15.75" x14ac:dyDescent="0.25">
      <c r="A4" s="887"/>
      <c r="B4" s="887"/>
      <c r="C4" s="887"/>
      <c r="D4" s="887"/>
      <c r="E4" s="887"/>
      <c r="F4" s="887"/>
      <c r="G4" s="887"/>
      <c r="H4" s="887"/>
    </row>
    <row r="5" spans="1:8" ht="15.75" x14ac:dyDescent="0.25">
      <c r="A5" s="3064" t="s">
        <v>673</v>
      </c>
      <c r="B5" s="3064"/>
      <c r="C5" s="3064"/>
      <c r="D5" s="3064"/>
      <c r="E5" s="3064"/>
      <c r="F5" s="3064"/>
      <c r="G5" s="3064"/>
      <c r="H5" s="3064"/>
    </row>
    <row r="6" spans="1:8" ht="15.75" x14ac:dyDescent="0.25">
      <c r="A6" s="162"/>
      <c r="B6" s="162"/>
      <c r="C6" s="162"/>
      <c r="D6" s="162"/>
      <c r="E6" s="162"/>
      <c r="F6" s="162"/>
      <c r="G6" s="162"/>
      <c r="H6" s="162"/>
    </row>
    <row r="7" spans="1:8" ht="12.75" customHeight="1" thickBot="1" x14ac:dyDescent="0.25">
      <c r="B7" s="888"/>
      <c r="C7" s="889"/>
      <c r="D7" s="889"/>
      <c r="E7" s="889"/>
      <c r="F7" s="889"/>
      <c r="G7" s="889"/>
      <c r="H7" s="890" t="s">
        <v>67</v>
      </c>
    </row>
    <row r="8" spans="1:8" ht="13.5" thickBot="1" x14ac:dyDescent="0.25">
      <c r="A8" s="1366" t="s">
        <v>1943</v>
      </c>
      <c r="B8" s="1593" t="s">
        <v>572</v>
      </c>
      <c r="C8" s="1594"/>
      <c r="D8" s="1594"/>
      <c r="E8" s="1595"/>
      <c r="F8" s="3176" t="s">
        <v>573</v>
      </c>
      <c r="G8" s="3177"/>
      <c r="H8" s="1367" t="s">
        <v>1945</v>
      </c>
    </row>
    <row r="9" spans="1:8" ht="13.5" thickBot="1" x14ac:dyDescent="0.25">
      <c r="A9" s="1241">
        <v>0</v>
      </c>
      <c r="B9" s="1242" t="s">
        <v>2</v>
      </c>
      <c r="C9" s="1243" t="s">
        <v>574</v>
      </c>
      <c r="D9" s="1244" t="s">
        <v>575</v>
      </c>
      <c r="E9" s="1245" t="s">
        <v>576</v>
      </c>
      <c r="F9" s="3162" t="s">
        <v>993</v>
      </c>
      <c r="G9" s="3162"/>
      <c r="H9" s="1241">
        <v>0</v>
      </c>
    </row>
    <row r="10" spans="1:8" ht="12.75" customHeight="1" x14ac:dyDescent="0.2">
      <c r="A10" s="2174">
        <v>0</v>
      </c>
      <c r="B10" s="906" t="s">
        <v>161</v>
      </c>
      <c r="C10" s="1113">
        <v>1907</v>
      </c>
      <c r="D10" s="1115">
        <v>3523</v>
      </c>
      <c r="E10" s="901">
        <v>2122</v>
      </c>
      <c r="F10" s="3200" t="s">
        <v>1556</v>
      </c>
      <c r="G10" s="3201"/>
      <c r="H10" s="2175">
        <v>0</v>
      </c>
    </row>
    <row r="11" spans="1:8" ht="25.5" customHeight="1" thickBot="1" x14ac:dyDescent="0.25">
      <c r="A11" s="2176">
        <v>0</v>
      </c>
      <c r="B11" s="2177" t="s">
        <v>161</v>
      </c>
      <c r="C11" s="2178">
        <v>1910</v>
      </c>
      <c r="D11" s="1122">
        <v>3533</v>
      </c>
      <c r="E11" s="2064">
        <v>2122</v>
      </c>
      <c r="F11" s="3202" t="s">
        <v>1557</v>
      </c>
      <c r="G11" s="3203"/>
      <c r="H11" s="2179">
        <v>0</v>
      </c>
    </row>
    <row r="12" spans="1:8" x14ac:dyDescent="0.2">
      <c r="B12" s="1123"/>
      <c r="C12" s="1124"/>
      <c r="D12" s="1125"/>
      <c r="E12" s="888"/>
      <c r="F12" s="1126"/>
      <c r="G12" s="1126"/>
      <c r="H12" s="1127"/>
    </row>
    <row r="14" spans="1:8" x14ac:dyDescent="0.2">
      <c r="A14" s="3160"/>
      <c r="B14" s="3160"/>
      <c r="C14" s="3160"/>
      <c r="D14" s="3161"/>
      <c r="E14" s="3161"/>
      <c r="F14" s="3161"/>
      <c r="G14" s="886"/>
    </row>
    <row r="15" spans="1:8" x14ac:dyDescent="0.2">
      <c r="A15" s="1109"/>
      <c r="B15" s="1109"/>
      <c r="C15" s="1109"/>
      <c r="D15" s="886"/>
      <c r="E15" s="886"/>
      <c r="G15" s="886"/>
    </row>
    <row r="16" spans="1:8" x14ac:dyDescent="0.2">
      <c r="A16" s="3160"/>
      <c r="B16" s="3160"/>
      <c r="C16" s="3160"/>
      <c r="D16" s="3161"/>
      <c r="E16" s="3161"/>
      <c r="F16" s="3161"/>
      <c r="G16" s="886"/>
    </row>
    <row r="17" spans="1:7" x14ac:dyDescent="0.2">
      <c r="A17" s="1109"/>
      <c r="B17" s="1109"/>
      <c r="C17" s="1109"/>
      <c r="D17" s="886"/>
      <c r="E17" s="886"/>
      <c r="G17" s="886"/>
    </row>
    <row r="18" spans="1:7" x14ac:dyDescent="0.2">
      <c r="A18" s="3160"/>
      <c r="B18" s="3160"/>
      <c r="C18" s="3160"/>
      <c r="D18" s="3161"/>
      <c r="E18" s="3161"/>
      <c r="F18" s="3161"/>
      <c r="G18" s="886"/>
    </row>
  </sheetData>
  <mergeCells count="13">
    <mergeCell ref="A18:C18"/>
    <mergeCell ref="D18:F18"/>
    <mergeCell ref="A1:H1"/>
    <mergeCell ref="A3:H3"/>
    <mergeCell ref="A5:H5"/>
    <mergeCell ref="F8:G8"/>
    <mergeCell ref="F9:G9"/>
    <mergeCell ref="F10:G10"/>
    <mergeCell ref="F11:G11"/>
    <mergeCell ref="A14:C14"/>
    <mergeCell ref="D14:F14"/>
    <mergeCell ref="A16:C16"/>
    <mergeCell ref="D16:F16"/>
  </mergeCells>
  <pageMargins left="0.39370078740157483" right="0.39370078740157483" top="0.59055118110236227" bottom="0.39370078740157483" header="0.31496062992125984" footer="0.31496062992125984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7" tint="0.59999389629810485"/>
  </sheetPr>
  <dimension ref="A1:H26"/>
  <sheetViews>
    <sheetView zoomScaleNormal="100" zoomScaleSheetLayoutView="75" workbookViewId="0">
      <selection sqref="A1:G1"/>
    </sheetView>
  </sheetViews>
  <sheetFormatPr defaultColWidth="9.140625" defaultRowHeight="11.25" x14ac:dyDescent="0.2"/>
  <cols>
    <col min="1" max="1" width="9.85546875" style="886" customWidth="1"/>
    <col min="2" max="2" width="4.5703125" style="963" customWidth="1"/>
    <col min="3" max="3" width="10" style="886" customWidth="1"/>
    <col min="4" max="4" width="47.5703125" style="886" customWidth="1"/>
    <col min="5" max="6" width="10.140625" style="886" customWidth="1"/>
    <col min="7" max="7" width="12.42578125" style="963" customWidth="1"/>
    <col min="8" max="8" width="29.140625" style="886" customWidth="1"/>
    <col min="9" max="16384" width="9.140625" style="886"/>
  </cols>
  <sheetData>
    <row r="1" spans="1:8" ht="18" customHeight="1" x14ac:dyDescent="0.25">
      <c r="A1" s="3014" t="s">
        <v>1937</v>
      </c>
      <c r="B1" s="3014"/>
      <c r="C1" s="3014"/>
      <c r="D1" s="3014"/>
      <c r="E1" s="3014"/>
      <c r="F1" s="3014"/>
      <c r="G1" s="3014"/>
      <c r="H1" s="91"/>
    </row>
    <row r="2" spans="1:8" ht="12.75" customHeight="1" x14ac:dyDescent="0.2">
      <c r="B2" s="886"/>
    </row>
    <row r="3" spans="1:8" s="3" customFormat="1" ht="15.75" x14ac:dyDescent="0.25">
      <c r="A3" s="3064" t="s">
        <v>994</v>
      </c>
      <c r="B3" s="3064"/>
      <c r="C3" s="3064"/>
      <c r="D3" s="3064"/>
      <c r="E3" s="3064"/>
      <c r="F3" s="3064"/>
      <c r="G3" s="3064"/>
    </row>
    <row r="4" spans="1:8" s="3" customFormat="1" ht="15.75" x14ac:dyDescent="0.25">
      <c r="B4" s="162"/>
      <c r="C4" s="162"/>
      <c r="D4" s="162"/>
      <c r="E4" s="162"/>
      <c r="F4" s="162"/>
      <c r="G4" s="162"/>
    </row>
    <row r="5" spans="1:8" s="163" customFormat="1" ht="15.75" customHeight="1" x14ac:dyDescent="0.25">
      <c r="B5" s="164"/>
      <c r="C5" s="3065" t="s">
        <v>2207</v>
      </c>
      <c r="D5" s="3065"/>
      <c r="E5" s="3065"/>
      <c r="F5" s="165"/>
      <c r="G5" s="165"/>
    </row>
    <row r="6" spans="1:8" s="964" customFormat="1" ht="12" thickBot="1" x14ac:dyDescent="0.3">
      <c r="B6" s="965"/>
      <c r="C6" s="965"/>
      <c r="D6" s="965"/>
      <c r="E6" s="166" t="s">
        <v>106</v>
      </c>
      <c r="F6" s="966"/>
    </row>
    <row r="7" spans="1:8" s="967" customFormat="1" ht="12.75" customHeight="1" x14ac:dyDescent="0.25">
      <c r="B7" s="1129"/>
      <c r="C7" s="3132" t="s">
        <v>142</v>
      </c>
      <c r="D7" s="3068" t="s">
        <v>143</v>
      </c>
      <c r="E7" s="3070" t="s">
        <v>1947</v>
      </c>
    </row>
    <row r="8" spans="1:8" s="964" customFormat="1" ht="12.75" customHeight="1" thickBot="1" x14ac:dyDescent="0.3">
      <c r="B8" s="1129"/>
      <c r="C8" s="3133"/>
      <c r="D8" s="3069"/>
      <c r="E8" s="3071"/>
    </row>
    <row r="9" spans="1:8" s="964" customFormat="1" ht="12.75" customHeight="1" thickBot="1" x14ac:dyDescent="0.3">
      <c r="B9" s="167"/>
      <c r="C9" s="168" t="s">
        <v>309</v>
      </c>
      <c r="D9" s="169" t="s">
        <v>310</v>
      </c>
      <c r="E9" s="170">
        <f>SUM(E10:E10)</f>
        <v>4750</v>
      </c>
    </row>
    <row r="10" spans="1:8" s="969" customFormat="1" ht="12.75" customHeight="1" thickBot="1" x14ac:dyDescent="0.25">
      <c r="B10" s="172"/>
      <c r="C10" s="1596" t="s">
        <v>147</v>
      </c>
      <c r="D10" s="1597" t="s">
        <v>148</v>
      </c>
      <c r="E10" s="1598">
        <f>F17</f>
        <v>4750</v>
      </c>
      <c r="F10" s="970"/>
      <c r="G10" s="198"/>
    </row>
    <row r="11" spans="1:8" s="3" customFormat="1" ht="12.75" customHeight="1" x14ac:dyDescent="0.25">
      <c r="B11" s="183"/>
      <c r="C11" s="2"/>
      <c r="D11" s="2"/>
      <c r="E11" s="2"/>
      <c r="F11" s="2"/>
      <c r="G11" s="364"/>
    </row>
    <row r="12" spans="1:8" ht="12.75" customHeight="1" x14ac:dyDescent="0.2"/>
    <row r="13" spans="1:8" ht="12.75" customHeight="1" x14ac:dyDescent="0.2">
      <c r="B13" s="3204" t="s">
        <v>995</v>
      </c>
      <c r="C13" s="3204"/>
      <c r="D13" s="3204"/>
      <c r="E13" s="3204"/>
      <c r="F13" s="3204"/>
      <c r="G13" s="1390"/>
    </row>
    <row r="14" spans="1:8" ht="12.75" customHeight="1" thickBot="1" x14ac:dyDescent="0.25">
      <c r="B14" s="965"/>
      <c r="C14" s="965"/>
      <c r="D14" s="965"/>
      <c r="E14" s="254"/>
      <c r="G14" s="166" t="s">
        <v>106</v>
      </c>
    </row>
    <row r="15" spans="1:8" ht="12.75" customHeight="1" x14ac:dyDescent="0.2">
      <c r="A15" s="3074" t="s">
        <v>1943</v>
      </c>
      <c r="B15" s="3132" t="s">
        <v>155</v>
      </c>
      <c r="C15" s="3135" t="s">
        <v>996</v>
      </c>
      <c r="D15" s="3078" t="s">
        <v>191</v>
      </c>
      <c r="E15" s="3156" t="s">
        <v>1948</v>
      </c>
      <c r="F15" s="3070" t="s">
        <v>1945</v>
      </c>
      <c r="G15" s="3183" t="s">
        <v>158</v>
      </c>
    </row>
    <row r="16" spans="1:8" ht="15.75" customHeight="1" thickBot="1" x14ac:dyDescent="0.25">
      <c r="A16" s="3075"/>
      <c r="B16" s="3133"/>
      <c r="C16" s="3136"/>
      <c r="D16" s="3079"/>
      <c r="E16" s="3157"/>
      <c r="F16" s="3108"/>
      <c r="G16" s="3184"/>
    </row>
    <row r="17" spans="1:8" s="908" customFormat="1" ht="15" customHeight="1" thickBot="1" x14ac:dyDescent="0.3">
      <c r="A17" s="170">
        <f>A18</f>
        <v>4750</v>
      </c>
      <c r="B17" s="348" t="s">
        <v>2</v>
      </c>
      <c r="C17" s="508" t="s">
        <v>159</v>
      </c>
      <c r="D17" s="169" t="s">
        <v>160</v>
      </c>
      <c r="E17" s="170">
        <f>E18</f>
        <v>4750</v>
      </c>
      <c r="F17" s="170">
        <f>F18</f>
        <v>4750</v>
      </c>
      <c r="G17" s="976" t="s">
        <v>6</v>
      </c>
    </row>
    <row r="18" spans="1:8" ht="12.75" customHeight="1" thickBot="1" x14ac:dyDescent="0.25">
      <c r="A18" s="1599">
        <v>4750</v>
      </c>
      <c r="B18" s="1600" t="s">
        <v>161</v>
      </c>
      <c r="C18" s="1601" t="s">
        <v>997</v>
      </c>
      <c r="D18" s="1602" t="s">
        <v>998</v>
      </c>
      <c r="E18" s="1603">
        <v>4750</v>
      </c>
      <c r="F18" s="1604">
        <v>4750</v>
      </c>
      <c r="G18" s="1605"/>
    </row>
    <row r="19" spans="1:8" ht="12.75" customHeight="1" x14ac:dyDescent="0.2"/>
    <row r="20" spans="1:8" ht="12.75" customHeight="1" x14ac:dyDescent="0.2"/>
    <row r="21" spans="1:8" ht="12.75" customHeight="1" x14ac:dyDescent="0.2"/>
    <row r="22" spans="1:8" ht="12.75" customHeight="1" x14ac:dyDescent="0.2">
      <c r="A22" s="3160"/>
      <c r="B22" s="3160"/>
      <c r="C22" s="3160"/>
      <c r="H22" s="411"/>
    </row>
    <row r="23" spans="1:8" ht="12.75" x14ac:dyDescent="0.2">
      <c r="A23" s="1109"/>
      <c r="B23" s="1109"/>
      <c r="C23" s="1109"/>
      <c r="F23" s="411"/>
      <c r="H23" s="411"/>
    </row>
    <row r="24" spans="1:8" ht="12.75" x14ac:dyDescent="0.2">
      <c r="A24" s="3160"/>
      <c r="B24" s="3160"/>
      <c r="C24" s="3160"/>
      <c r="H24" s="411"/>
    </row>
    <row r="25" spans="1:8" ht="12.75" x14ac:dyDescent="0.2">
      <c r="A25" s="1109"/>
      <c r="B25" s="1109"/>
      <c r="C25" s="1109"/>
      <c r="F25" s="411"/>
      <c r="H25" s="411"/>
    </row>
    <row r="26" spans="1:8" ht="12.75" x14ac:dyDescent="0.2">
      <c r="A26" s="3160"/>
      <c r="B26" s="3160"/>
      <c r="C26" s="3160"/>
      <c r="H26" s="411"/>
    </row>
  </sheetData>
  <mergeCells count="17">
    <mergeCell ref="G15:G16"/>
    <mergeCell ref="A22:C22"/>
    <mergeCell ref="A24:C24"/>
    <mergeCell ref="A26:C26"/>
    <mergeCell ref="B13:F13"/>
    <mergeCell ref="A15:A16"/>
    <mergeCell ref="B15:B16"/>
    <mergeCell ref="C15:C16"/>
    <mergeCell ref="D15:D16"/>
    <mergeCell ref="E15:E16"/>
    <mergeCell ref="F15:F16"/>
    <mergeCell ref="A1:G1"/>
    <mergeCell ref="A3:G3"/>
    <mergeCell ref="C5:E5"/>
    <mergeCell ref="C7:C8"/>
    <mergeCell ref="D7:D8"/>
    <mergeCell ref="E7:E8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95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7" tint="0.59999389629810485"/>
  </sheetPr>
  <dimension ref="A1:I46"/>
  <sheetViews>
    <sheetView topLeftCell="A3" zoomScaleNormal="100" zoomScaleSheetLayoutView="75" workbookViewId="0">
      <selection activeCell="M27" sqref="M27"/>
    </sheetView>
  </sheetViews>
  <sheetFormatPr defaultColWidth="9.140625" defaultRowHeight="11.25" x14ac:dyDescent="0.2"/>
  <cols>
    <col min="1" max="1" width="9.140625" style="886"/>
    <col min="2" max="2" width="3.5703125" style="963" customWidth="1"/>
    <col min="3" max="3" width="10" style="886" customWidth="1"/>
    <col min="4" max="4" width="45.140625" style="886" customWidth="1"/>
    <col min="5" max="6" width="11.7109375" style="886" customWidth="1"/>
    <col min="7" max="7" width="10.140625" style="886" customWidth="1"/>
    <col min="8" max="8" width="16.42578125" style="963" customWidth="1"/>
    <col min="9" max="9" width="9.140625" style="886"/>
    <col min="10" max="10" width="14.140625" style="886" customWidth="1"/>
    <col min="11" max="16384" width="9.140625" style="886"/>
  </cols>
  <sheetData>
    <row r="1" spans="1:9" ht="18" customHeight="1" x14ac:dyDescent="0.25">
      <c r="A1" s="3014" t="s">
        <v>1937</v>
      </c>
      <c r="B1" s="3014"/>
      <c r="C1" s="3014"/>
      <c r="D1" s="3014"/>
      <c r="E1" s="3014"/>
      <c r="F1" s="3014"/>
      <c r="G1" s="3014"/>
      <c r="H1" s="91"/>
      <c r="I1" s="91"/>
    </row>
    <row r="2" spans="1:9" ht="12.75" customHeight="1" x14ac:dyDescent="0.2"/>
    <row r="3" spans="1:9" s="3" customFormat="1" ht="15.75" x14ac:dyDescent="0.25">
      <c r="A3" s="3064" t="s">
        <v>678</v>
      </c>
      <c r="B3" s="3064"/>
      <c r="C3" s="3064"/>
      <c r="D3" s="3064"/>
      <c r="E3" s="3064"/>
      <c r="F3" s="3064"/>
      <c r="G3" s="3064"/>
      <c r="H3" s="92"/>
    </row>
    <row r="4" spans="1:9" s="3" customFormat="1" ht="15.75" x14ac:dyDescent="0.25">
      <c r="B4" s="162"/>
      <c r="C4" s="162"/>
      <c r="D4" s="162"/>
      <c r="E4" s="162"/>
      <c r="F4" s="162"/>
      <c r="G4" s="162"/>
      <c r="H4" s="162"/>
    </row>
    <row r="5" spans="1:9" s="163" customFormat="1" ht="15.75" customHeight="1" x14ac:dyDescent="0.25">
      <c r="B5" s="164"/>
      <c r="C5" s="3065" t="s">
        <v>2207</v>
      </c>
      <c r="D5" s="3065"/>
      <c r="E5" s="3065"/>
      <c r="F5" s="165"/>
      <c r="G5" s="165"/>
      <c r="H5" s="165"/>
    </row>
    <row r="6" spans="1:9" s="964" customFormat="1" ht="12" thickBot="1" x14ac:dyDescent="0.3">
      <c r="B6" s="965"/>
      <c r="C6" s="965"/>
      <c r="D6" s="965"/>
      <c r="E6" s="166" t="s">
        <v>106</v>
      </c>
      <c r="F6" s="166"/>
      <c r="G6" s="966"/>
    </row>
    <row r="7" spans="1:9" s="967" customFormat="1" ht="12.75" customHeight="1" x14ac:dyDescent="0.25">
      <c r="B7" s="1129"/>
      <c r="C7" s="3132" t="s">
        <v>142</v>
      </c>
      <c r="D7" s="3068" t="s">
        <v>143</v>
      </c>
      <c r="E7" s="3070" t="s">
        <v>1947</v>
      </c>
      <c r="F7" s="88"/>
    </row>
    <row r="8" spans="1:9" s="964" customFormat="1" ht="12.75" customHeight="1" thickBot="1" x14ac:dyDescent="0.3">
      <c r="B8" s="1129"/>
      <c r="C8" s="3133"/>
      <c r="D8" s="3069"/>
      <c r="E8" s="3071"/>
      <c r="F8" s="88"/>
    </row>
    <row r="9" spans="1:9" s="964" customFormat="1" ht="12.75" customHeight="1" thickBot="1" x14ac:dyDescent="0.3">
      <c r="B9" s="167"/>
      <c r="C9" s="168" t="s">
        <v>309</v>
      </c>
      <c r="D9" s="169" t="s">
        <v>310</v>
      </c>
      <c r="E9" s="170">
        <f>SUM(E10:E11)</f>
        <v>3840</v>
      </c>
      <c r="F9" s="171"/>
      <c r="H9" s="1606"/>
    </row>
    <row r="10" spans="1:9" s="969" customFormat="1" ht="12.75" customHeight="1" x14ac:dyDescent="0.2">
      <c r="B10" s="172"/>
      <c r="C10" s="177" t="s">
        <v>147</v>
      </c>
      <c r="D10" s="178" t="s">
        <v>148</v>
      </c>
      <c r="E10" s="179">
        <f>F18</f>
        <v>2340</v>
      </c>
      <c r="F10" s="176"/>
      <c r="G10" s="970"/>
      <c r="H10" s="198"/>
    </row>
    <row r="11" spans="1:9" s="969" customFormat="1" ht="12.75" customHeight="1" thickBot="1" x14ac:dyDescent="0.25">
      <c r="B11" s="172"/>
      <c r="C11" s="1596" t="s">
        <v>151</v>
      </c>
      <c r="D11" s="1597" t="s">
        <v>1658</v>
      </c>
      <c r="E11" s="2236">
        <f>F35</f>
        <v>1500</v>
      </c>
      <c r="F11" s="182"/>
      <c r="H11" s="198"/>
      <c r="I11" s="3"/>
    </row>
    <row r="12" spans="1:9" s="3" customFormat="1" ht="12.75" customHeight="1" x14ac:dyDescent="0.25">
      <c r="B12" s="183"/>
      <c r="C12" s="2"/>
      <c r="D12" s="2"/>
      <c r="E12" s="2"/>
      <c r="F12" s="2"/>
      <c r="G12" s="2"/>
      <c r="H12" s="963"/>
      <c r="I12" s="886"/>
    </row>
    <row r="13" spans="1:9" ht="12.75" customHeight="1" x14ac:dyDescent="0.2">
      <c r="H13" s="1390"/>
    </row>
    <row r="14" spans="1:9" ht="18.75" customHeight="1" x14ac:dyDescent="0.2">
      <c r="B14" s="185" t="s">
        <v>999</v>
      </c>
      <c r="C14" s="185"/>
      <c r="D14" s="185"/>
      <c r="E14" s="185"/>
      <c r="F14" s="185"/>
      <c r="G14" s="185"/>
      <c r="H14" s="966"/>
    </row>
    <row r="15" spans="1:9" ht="12.75" customHeight="1" thickBot="1" x14ac:dyDescent="0.25">
      <c r="B15" s="965"/>
      <c r="C15" s="965"/>
      <c r="D15" s="965"/>
      <c r="E15" s="254"/>
      <c r="F15" s="254"/>
      <c r="G15" s="166" t="s">
        <v>106</v>
      </c>
      <c r="H15" s="886"/>
    </row>
    <row r="16" spans="1:9" ht="12.75" customHeight="1" x14ac:dyDescent="0.2">
      <c r="A16" s="3074" t="s">
        <v>1943</v>
      </c>
      <c r="B16" s="3132" t="s">
        <v>155</v>
      </c>
      <c r="C16" s="3135" t="s">
        <v>1000</v>
      </c>
      <c r="D16" s="3078" t="s">
        <v>191</v>
      </c>
      <c r="E16" s="3156" t="s">
        <v>1948</v>
      </c>
      <c r="F16" s="3070" t="s">
        <v>1945</v>
      </c>
      <c r="G16" s="3183" t="s">
        <v>158</v>
      </c>
      <c r="H16" s="886"/>
    </row>
    <row r="17" spans="1:8" ht="20.25" customHeight="1" thickBot="1" x14ac:dyDescent="0.25">
      <c r="A17" s="3075"/>
      <c r="B17" s="3133"/>
      <c r="C17" s="3136"/>
      <c r="D17" s="3079"/>
      <c r="E17" s="3157"/>
      <c r="F17" s="3108"/>
      <c r="G17" s="3184"/>
      <c r="H17" s="886"/>
    </row>
    <row r="18" spans="1:8" ht="15" customHeight="1" thickBot="1" x14ac:dyDescent="0.25">
      <c r="A18" s="170">
        <f>A19+A21+A23+A25+A27</f>
        <v>2315</v>
      </c>
      <c r="B18" s="348" t="s">
        <v>2</v>
      </c>
      <c r="C18" s="508" t="s">
        <v>159</v>
      </c>
      <c r="D18" s="169" t="s">
        <v>160</v>
      </c>
      <c r="E18" s="1079">
        <f>E19+E21+E23+E25+E27</f>
        <v>2340</v>
      </c>
      <c r="F18" s="1079">
        <f>F19+F21+F23+F25+F27</f>
        <v>2340</v>
      </c>
      <c r="G18" s="976" t="s">
        <v>6</v>
      </c>
      <c r="H18" s="886"/>
    </row>
    <row r="19" spans="1:8" ht="12.75" customHeight="1" x14ac:dyDescent="0.2">
      <c r="A19" s="349">
        <f>+A20</f>
        <v>50</v>
      </c>
      <c r="B19" s="1456" t="s">
        <v>161</v>
      </c>
      <c r="C19" s="351" t="s">
        <v>6</v>
      </c>
      <c r="D19" s="1529" t="s">
        <v>1001</v>
      </c>
      <c r="E19" s="1607">
        <f>E20</f>
        <v>75</v>
      </c>
      <c r="F19" s="2973">
        <f>F20</f>
        <v>75</v>
      </c>
      <c r="G19" s="1393"/>
      <c r="H19" s="886"/>
    </row>
    <row r="20" spans="1:8" ht="12.75" customHeight="1" x14ac:dyDescent="0.2">
      <c r="A20" s="1020">
        <v>50</v>
      </c>
      <c r="B20" s="1538" t="s">
        <v>170</v>
      </c>
      <c r="C20" s="1539" t="s">
        <v>1002</v>
      </c>
      <c r="D20" s="1540" t="s">
        <v>1003</v>
      </c>
      <c r="E20" s="1608">
        <v>75</v>
      </c>
      <c r="F20" s="2974">
        <v>75</v>
      </c>
      <c r="G20" s="1187"/>
      <c r="H20" s="886"/>
    </row>
    <row r="21" spans="1:8" ht="12.75" customHeight="1" x14ac:dyDescent="0.2">
      <c r="A21" s="1532">
        <f>A22</f>
        <v>25</v>
      </c>
      <c r="B21" s="1533" t="s">
        <v>161</v>
      </c>
      <c r="C21" s="1534" t="s">
        <v>6</v>
      </c>
      <c r="D21" s="1535" t="s">
        <v>1004</v>
      </c>
      <c r="E21" s="1609">
        <f>E22</f>
        <v>25</v>
      </c>
      <c r="F21" s="2975">
        <f>F22</f>
        <v>25</v>
      </c>
      <c r="G21" s="269"/>
      <c r="H21" s="886"/>
    </row>
    <row r="22" spans="1:8" ht="12.75" customHeight="1" x14ac:dyDescent="0.2">
      <c r="A22" s="1020">
        <v>25</v>
      </c>
      <c r="B22" s="1538" t="s">
        <v>170</v>
      </c>
      <c r="C22" s="1539" t="s">
        <v>1005</v>
      </c>
      <c r="D22" s="1540" t="s">
        <v>1006</v>
      </c>
      <c r="E22" s="1608">
        <v>25</v>
      </c>
      <c r="F22" s="2974">
        <v>25</v>
      </c>
      <c r="G22" s="1187"/>
      <c r="H22" s="886"/>
    </row>
    <row r="23" spans="1:8" ht="12.75" customHeight="1" x14ac:dyDescent="0.2">
      <c r="A23" s="1532">
        <f>SUM(A24:A24)</f>
        <v>200</v>
      </c>
      <c r="B23" s="1533" t="s">
        <v>161</v>
      </c>
      <c r="C23" s="1534" t="s">
        <v>6</v>
      </c>
      <c r="D23" s="1535" t="s">
        <v>1007</v>
      </c>
      <c r="E23" s="1609">
        <f>E24</f>
        <v>200</v>
      </c>
      <c r="F23" s="2975">
        <f>F24</f>
        <v>200</v>
      </c>
      <c r="G23" s="269"/>
      <c r="H23" s="886"/>
    </row>
    <row r="24" spans="1:8" ht="12.75" customHeight="1" x14ac:dyDescent="0.2">
      <c r="A24" s="1020">
        <v>200</v>
      </c>
      <c r="B24" s="1538" t="s">
        <v>170</v>
      </c>
      <c r="C24" s="1539" t="s">
        <v>1008</v>
      </c>
      <c r="D24" s="1540" t="s">
        <v>1009</v>
      </c>
      <c r="E24" s="1608">
        <v>200</v>
      </c>
      <c r="F24" s="2974">
        <v>200</v>
      </c>
      <c r="G24" s="1187"/>
      <c r="H24" s="886"/>
    </row>
    <row r="25" spans="1:8" ht="12.75" customHeight="1" x14ac:dyDescent="0.2">
      <c r="A25" s="1532">
        <f>A26</f>
        <v>40</v>
      </c>
      <c r="B25" s="1533" t="s">
        <v>161</v>
      </c>
      <c r="C25" s="1534" t="s">
        <v>6</v>
      </c>
      <c r="D25" s="1535" t="s">
        <v>1010</v>
      </c>
      <c r="E25" s="1609">
        <f>E26</f>
        <v>40</v>
      </c>
      <c r="F25" s="2975">
        <f>F26</f>
        <v>40</v>
      </c>
      <c r="G25" s="269"/>
      <c r="H25" s="886"/>
    </row>
    <row r="26" spans="1:8" ht="12.75" customHeight="1" x14ac:dyDescent="0.2">
      <c r="A26" s="1020">
        <v>40</v>
      </c>
      <c r="B26" s="1538" t="s">
        <v>170</v>
      </c>
      <c r="C26" s="1539" t="s">
        <v>1011</v>
      </c>
      <c r="D26" s="762" t="s">
        <v>1012</v>
      </c>
      <c r="E26" s="1608">
        <v>40</v>
      </c>
      <c r="F26" s="2974">
        <v>40</v>
      </c>
      <c r="G26" s="1187"/>
      <c r="H26" s="886"/>
    </row>
    <row r="27" spans="1:8" ht="22.5" x14ac:dyDescent="0.2">
      <c r="A27" s="1283">
        <f>A28</f>
        <v>2000</v>
      </c>
      <c r="B27" s="718" t="s">
        <v>161</v>
      </c>
      <c r="C27" s="1285" t="s">
        <v>6</v>
      </c>
      <c r="D27" s="2162" t="s">
        <v>1598</v>
      </c>
      <c r="E27" s="1420">
        <f>E28</f>
        <v>2000</v>
      </c>
      <c r="F27" s="1288">
        <f>F28</f>
        <v>2000</v>
      </c>
      <c r="G27" s="1402"/>
      <c r="H27" s="886"/>
    </row>
    <row r="28" spans="1:8" ht="23.25" thickBot="1" x14ac:dyDescent="0.25">
      <c r="A28" s="1428">
        <v>2000</v>
      </c>
      <c r="B28" s="1075" t="s">
        <v>170</v>
      </c>
      <c r="C28" s="1590">
        <v>113005</v>
      </c>
      <c r="D28" s="2163" t="s">
        <v>1598</v>
      </c>
      <c r="E28" s="1429">
        <v>2000</v>
      </c>
      <c r="F28" s="1108">
        <v>2000</v>
      </c>
      <c r="G28" s="1210"/>
    </row>
    <row r="29" spans="1:8" ht="12.75" customHeight="1" x14ac:dyDescent="0.2"/>
    <row r="30" spans="1:8" ht="12.75" customHeight="1" x14ac:dyDescent="0.2">
      <c r="H30" s="164"/>
    </row>
    <row r="31" spans="1:8" ht="18.75" customHeight="1" x14ac:dyDescent="0.2">
      <c r="B31" s="185" t="s">
        <v>1013</v>
      </c>
      <c r="C31" s="185"/>
      <c r="D31" s="185"/>
      <c r="E31" s="185"/>
      <c r="F31" s="185"/>
      <c r="G31" s="185"/>
      <c r="H31" s="966"/>
    </row>
    <row r="32" spans="1:8" ht="12" thickBot="1" x14ac:dyDescent="0.25">
      <c r="B32" s="965"/>
      <c r="C32" s="965"/>
      <c r="D32" s="965"/>
      <c r="E32" s="166"/>
      <c r="F32" s="166"/>
      <c r="G32" s="166" t="s">
        <v>106</v>
      </c>
      <c r="H32" s="886"/>
    </row>
    <row r="33" spans="1:8" ht="11.25" customHeight="1" x14ac:dyDescent="0.2">
      <c r="A33" s="3074" t="s">
        <v>1943</v>
      </c>
      <c r="B33" s="3158" t="s">
        <v>155</v>
      </c>
      <c r="C33" s="3135" t="s">
        <v>1014</v>
      </c>
      <c r="D33" s="3068" t="s">
        <v>291</v>
      </c>
      <c r="E33" s="3156" t="s">
        <v>1948</v>
      </c>
      <c r="F33" s="3070" t="s">
        <v>1945</v>
      </c>
      <c r="G33" s="3183" t="s">
        <v>158</v>
      </c>
      <c r="H33" s="886"/>
    </row>
    <row r="34" spans="1:8" ht="18.75" customHeight="1" thickBot="1" x14ac:dyDescent="0.25">
      <c r="A34" s="3075"/>
      <c r="B34" s="3159"/>
      <c r="C34" s="3136"/>
      <c r="D34" s="3069"/>
      <c r="E34" s="3157"/>
      <c r="F34" s="3108"/>
      <c r="G34" s="3184"/>
      <c r="H34" s="886"/>
    </row>
    <row r="35" spans="1:8" ht="15" customHeight="1" thickBot="1" x14ac:dyDescent="0.25">
      <c r="A35" s="170">
        <f>A36</f>
        <v>1000</v>
      </c>
      <c r="B35" s="204" t="s">
        <v>2</v>
      </c>
      <c r="C35" s="508" t="s">
        <v>159</v>
      </c>
      <c r="D35" s="348" t="s">
        <v>160</v>
      </c>
      <c r="E35" s="170">
        <f>E36</f>
        <v>1500</v>
      </c>
      <c r="F35" s="170">
        <f>F36</f>
        <v>1500</v>
      </c>
      <c r="G35" s="976" t="s">
        <v>6</v>
      </c>
      <c r="H35" s="886"/>
    </row>
    <row r="36" spans="1:8" x14ac:dyDescent="0.2">
      <c r="A36" s="1611">
        <f>SUM(A37:A38)</f>
        <v>1000</v>
      </c>
      <c r="B36" s="1612" t="s">
        <v>6</v>
      </c>
      <c r="C36" s="1613" t="s">
        <v>6</v>
      </c>
      <c r="D36" s="1614" t="s">
        <v>292</v>
      </c>
      <c r="E36" s="1615">
        <f>SUM(E37:E38)</f>
        <v>1500</v>
      </c>
      <c r="F36" s="1616">
        <f>SUM(F37:F38)</f>
        <v>1500</v>
      </c>
      <c r="G36" s="1617"/>
      <c r="H36" s="886"/>
    </row>
    <row r="37" spans="1:8" x14ac:dyDescent="0.2">
      <c r="A37" s="640">
        <v>500</v>
      </c>
      <c r="B37" s="1618" t="s">
        <v>2</v>
      </c>
      <c r="C37" s="1619">
        <v>111001</v>
      </c>
      <c r="D37" s="552" t="s">
        <v>1997</v>
      </c>
      <c r="E37" s="642">
        <v>1500</v>
      </c>
      <c r="F37" s="643">
        <v>1500</v>
      </c>
      <c r="G37" s="318"/>
      <c r="H37" s="886"/>
    </row>
    <row r="38" spans="1:8" ht="12" thickBot="1" x14ac:dyDescent="0.25">
      <c r="A38" s="645">
        <v>500</v>
      </c>
      <c r="B38" s="2164" t="s">
        <v>2</v>
      </c>
      <c r="C38" s="2165">
        <v>111004</v>
      </c>
      <c r="D38" s="2166" t="s">
        <v>1015</v>
      </c>
      <c r="E38" s="649">
        <v>0</v>
      </c>
      <c r="F38" s="650">
        <v>0</v>
      </c>
      <c r="G38" s="419"/>
      <c r="H38" s="886"/>
    </row>
    <row r="42" spans="1:8" x14ac:dyDescent="0.2">
      <c r="A42" s="3160"/>
      <c r="B42" s="3160"/>
      <c r="C42" s="3160"/>
      <c r="G42" s="963"/>
    </row>
    <row r="43" spans="1:8" ht="12.75" x14ac:dyDescent="0.2">
      <c r="A43" s="1109"/>
      <c r="B43" s="1109"/>
      <c r="C43" s="1109"/>
      <c r="F43" s="411"/>
      <c r="G43" s="963"/>
    </row>
    <row r="44" spans="1:8" x14ac:dyDescent="0.2">
      <c r="A44" s="3160"/>
      <c r="B44" s="3160"/>
      <c r="C44" s="3160"/>
      <c r="G44" s="963"/>
    </row>
    <row r="45" spans="1:8" ht="12.75" x14ac:dyDescent="0.2">
      <c r="A45" s="1109"/>
      <c r="B45" s="1109"/>
      <c r="C45" s="1109"/>
      <c r="F45" s="411"/>
      <c r="G45" s="963"/>
    </row>
    <row r="46" spans="1:8" x14ac:dyDescent="0.2">
      <c r="A46" s="3160"/>
      <c r="B46" s="3160"/>
      <c r="C46" s="3160"/>
      <c r="G46" s="963"/>
    </row>
  </sheetData>
  <mergeCells count="23">
    <mergeCell ref="A42:C42"/>
    <mergeCell ref="A44:C44"/>
    <mergeCell ref="A46:C46"/>
    <mergeCell ref="G16:G17"/>
    <mergeCell ref="A33:A34"/>
    <mergeCell ref="B33:B34"/>
    <mergeCell ref="C33:C34"/>
    <mergeCell ref="D33:D34"/>
    <mergeCell ref="E33:E34"/>
    <mergeCell ref="F33:F34"/>
    <mergeCell ref="G33:G34"/>
    <mergeCell ref="A16:A17"/>
    <mergeCell ref="B16:B17"/>
    <mergeCell ref="C16:C17"/>
    <mergeCell ref="D16:D17"/>
    <mergeCell ref="E16:E17"/>
    <mergeCell ref="F16:F17"/>
    <mergeCell ref="A1:G1"/>
    <mergeCell ref="A3:G3"/>
    <mergeCell ref="C5:E5"/>
    <mergeCell ref="C7:C8"/>
    <mergeCell ref="D7:D8"/>
    <mergeCell ref="E7:E8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95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7" tint="0.59999389629810485"/>
  </sheetPr>
  <dimension ref="A1:M43"/>
  <sheetViews>
    <sheetView zoomScaleNormal="100" workbookViewId="0">
      <selection activeCell="H25" sqref="H25"/>
    </sheetView>
  </sheetViews>
  <sheetFormatPr defaultColWidth="9.140625" defaultRowHeight="11.25" x14ac:dyDescent="0.2"/>
  <cols>
    <col min="1" max="1" width="8.140625" style="1620" customWidth="1"/>
    <col min="2" max="2" width="3.5703125" style="1621" customWidth="1"/>
    <col min="3" max="3" width="10" style="1620" customWidth="1"/>
    <col min="4" max="4" width="45.140625" style="1620" customWidth="1"/>
    <col min="5" max="7" width="10.140625" style="1620" customWidth="1"/>
    <col min="8" max="8" width="17" style="1621" customWidth="1"/>
    <col min="9" max="9" width="11" style="1620" bestFit="1" customWidth="1"/>
    <col min="10" max="10" width="37.28515625" style="1620" customWidth="1"/>
    <col min="11" max="11" width="9.28515625" style="1620" bestFit="1" customWidth="1"/>
    <col min="12" max="12" width="23" style="1620" customWidth="1"/>
    <col min="13" max="16384" width="9.140625" style="1620"/>
  </cols>
  <sheetData>
    <row r="1" spans="1:8" ht="18" customHeight="1" x14ac:dyDescent="0.25">
      <c r="A1" s="3014" t="s">
        <v>1937</v>
      </c>
      <c r="B1" s="3014"/>
      <c r="C1" s="3014"/>
      <c r="D1" s="3014"/>
      <c r="E1" s="3014"/>
      <c r="F1" s="3014"/>
      <c r="G1" s="3014"/>
      <c r="H1" s="91"/>
    </row>
    <row r="2" spans="1:8" ht="12.75" customHeight="1" x14ac:dyDescent="0.2"/>
    <row r="3" spans="1:8" s="3" customFormat="1" ht="15.75" x14ac:dyDescent="0.25">
      <c r="A3" s="3064" t="s">
        <v>1016</v>
      </c>
      <c r="B3" s="3064"/>
      <c r="C3" s="3064"/>
      <c r="D3" s="3064"/>
      <c r="E3" s="3064"/>
      <c r="F3" s="3064"/>
      <c r="G3" s="3064"/>
      <c r="H3" s="92"/>
    </row>
    <row r="4" spans="1:8" s="3" customFormat="1" ht="15.75" x14ac:dyDescent="0.25">
      <c r="B4" s="162"/>
      <c r="C4" s="162"/>
      <c r="D4" s="162"/>
      <c r="E4" s="162"/>
      <c r="F4" s="162"/>
      <c r="G4" s="162"/>
      <c r="H4" s="162"/>
    </row>
    <row r="5" spans="1:8" s="163" customFormat="1" ht="15.75" customHeight="1" x14ac:dyDescent="0.25">
      <c r="B5" s="164"/>
      <c r="C5" s="3065" t="s">
        <v>2207</v>
      </c>
      <c r="D5" s="3065"/>
      <c r="E5" s="3065"/>
      <c r="F5" s="165"/>
      <c r="G5" s="165"/>
      <c r="H5" s="165"/>
    </row>
    <row r="6" spans="1:8" s="1622" customFormat="1" ht="12" thickBot="1" x14ac:dyDescent="0.3">
      <c r="B6" s="1623"/>
      <c r="C6" s="1623"/>
      <c r="D6" s="1623"/>
      <c r="E6" s="166" t="s">
        <v>106</v>
      </c>
      <c r="F6" s="166"/>
      <c r="G6" s="1624"/>
    </row>
    <row r="7" spans="1:8" s="1625" customFormat="1" ht="12.75" customHeight="1" x14ac:dyDescent="0.25">
      <c r="B7" s="2155"/>
      <c r="C7" s="3205" t="s">
        <v>142</v>
      </c>
      <c r="D7" s="3068" t="s">
        <v>143</v>
      </c>
      <c r="E7" s="3070" t="s">
        <v>1947</v>
      </c>
      <c r="F7" s="88"/>
    </row>
    <row r="8" spans="1:8" s="1622" customFormat="1" ht="12.75" customHeight="1" thickBot="1" x14ac:dyDescent="0.3">
      <c r="B8" s="2155"/>
      <c r="C8" s="3206"/>
      <c r="D8" s="3069"/>
      <c r="E8" s="3071"/>
      <c r="F8" s="88"/>
      <c r="H8" s="1626"/>
    </row>
    <row r="9" spans="1:8" s="1622" customFormat="1" ht="12.75" customHeight="1" thickBot="1" x14ac:dyDescent="0.3">
      <c r="B9" s="167"/>
      <c r="C9" s="168" t="s">
        <v>309</v>
      </c>
      <c r="D9" s="169" t="s">
        <v>310</v>
      </c>
      <c r="E9" s="170">
        <f>SUM(E10:E11)</f>
        <v>47555.76</v>
      </c>
      <c r="F9" s="171"/>
      <c r="G9" s="1627"/>
      <c r="H9" s="1626"/>
    </row>
    <row r="10" spans="1:8" s="1628" customFormat="1" ht="12.75" customHeight="1" x14ac:dyDescent="0.2">
      <c r="B10" s="172"/>
      <c r="C10" s="1252" t="s">
        <v>147</v>
      </c>
      <c r="D10" s="1131" t="s">
        <v>148</v>
      </c>
      <c r="E10" s="175">
        <f>F18</f>
        <v>43505.760000000002</v>
      </c>
      <c r="F10" s="176"/>
      <c r="G10" s="1629"/>
      <c r="H10" s="1630"/>
    </row>
    <row r="11" spans="1:8" s="1628" customFormat="1" ht="12.75" customHeight="1" thickBot="1" x14ac:dyDescent="0.25">
      <c r="B11" s="172"/>
      <c r="C11" s="1596" t="s">
        <v>151</v>
      </c>
      <c r="D11" s="1597" t="s">
        <v>1658</v>
      </c>
      <c r="E11" s="2236">
        <f>F32</f>
        <v>4050</v>
      </c>
      <c r="F11" s="182"/>
      <c r="G11" s="1629"/>
      <c r="H11" s="1631"/>
    </row>
    <row r="12" spans="1:8" s="3" customFormat="1" ht="18" x14ac:dyDescent="0.25">
      <c r="B12" s="183"/>
      <c r="C12" s="2"/>
      <c r="D12" s="2"/>
      <c r="E12" s="2"/>
      <c r="F12" s="2"/>
      <c r="G12" s="2"/>
      <c r="H12" s="1632"/>
    </row>
    <row r="13" spans="1:8" ht="12.75" customHeight="1" x14ac:dyDescent="0.2">
      <c r="H13" s="1633"/>
    </row>
    <row r="14" spans="1:8" ht="18.75" customHeight="1" x14ac:dyDescent="0.2">
      <c r="A14" s="171"/>
      <c r="B14" s="185" t="s">
        <v>1017</v>
      </c>
      <c r="C14" s="185"/>
      <c r="D14" s="185"/>
      <c r="E14" s="185"/>
      <c r="F14" s="185"/>
      <c r="G14" s="185"/>
      <c r="H14" s="1390"/>
    </row>
    <row r="15" spans="1:8" ht="12.75" customHeight="1" thickBot="1" x14ac:dyDescent="0.25">
      <c r="B15" s="1623"/>
      <c r="C15" s="1623"/>
      <c r="D15" s="1623"/>
      <c r="E15" s="254"/>
      <c r="F15" s="254"/>
      <c r="G15" s="166" t="s">
        <v>106</v>
      </c>
      <c r="H15" s="1624"/>
    </row>
    <row r="16" spans="1:8" ht="12.75" customHeight="1" x14ac:dyDescent="0.2">
      <c r="A16" s="3074" t="s">
        <v>1943</v>
      </c>
      <c r="B16" s="3207" t="s">
        <v>294</v>
      </c>
      <c r="C16" s="3209" t="s">
        <v>1018</v>
      </c>
      <c r="D16" s="3211" t="s">
        <v>191</v>
      </c>
      <c r="E16" s="3156" t="s">
        <v>1948</v>
      </c>
      <c r="F16" s="3070" t="s">
        <v>1945</v>
      </c>
      <c r="G16" s="3183" t="s">
        <v>158</v>
      </c>
      <c r="H16" s="1620"/>
    </row>
    <row r="17" spans="1:13" ht="21" customHeight="1" thickBot="1" x14ac:dyDescent="0.25">
      <c r="A17" s="3075"/>
      <c r="B17" s="3208"/>
      <c r="C17" s="3210"/>
      <c r="D17" s="3212"/>
      <c r="E17" s="3157"/>
      <c r="F17" s="3108"/>
      <c r="G17" s="3184"/>
      <c r="H17" s="1620"/>
      <c r="L17" s="1634"/>
    </row>
    <row r="18" spans="1:13" s="1635" customFormat="1" ht="12.75" customHeight="1" thickBot="1" x14ac:dyDescent="0.3">
      <c r="A18" s="170">
        <f>A19</f>
        <v>43615.76</v>
      </c>
      <c r="B18" s="1261" t="s">
        <v>2</v>
      </c>
      <c r="C18" s="508" t="s">
        <v>159</v>
      </c>
      <c r="D18" s="348" t="s">
        <v>160</v>
      </c>
      <c r="E18" s="170">
        <f>E19</f>
        <v>43505.760000000002</v>
      </c>
      <c r="F18" s="170">
        <f>F19</f>
        <v>43505.760000000002</v>
      </c>
      <c r="G18" s="976" t="s">
        <v>6</v>
      </c>
    </row>
    <row r="19" spans="1:13" s="1635" customFormat="1" ht="12.75" customHeight="1" x14ac:dyDescent="0.2">
      <c r="A19" s="1532">
        <f>SUM(A20:A25)</f>
        <v>43615.76</v>
      </c>
      <c r="B19" s="1636" t="s">
        <v>161</v>
      </c>
      <c r="C19" s="765" t="s">
        <v>6</v>
      </c>
      <c r="D19" s="1637" t="s">
        <v>1599</v>
      </c>
      <c r="E19" s="1656">
        <f>SUM(E20:E25)</f>
        <v>43505.760000000002</v>
      </c>
      <c r="F19" s="354">
        <f>SUM(F20:F25)</f>
        <v>43505.760000000002</v>
      </c>
      <c r="G19" s="2167"/>
      <c r="H19" s="2977"/>
    </row>
    <row r="20" spans="1:13" ht="12.75" customHeight="1" x14ac:dyDescent="0.2">
      <c r="A20" s="1639">
        <v>33383.760000000002</v>
      </c>
      <c r="B20" s="1640" t="s">
        <v>170</v>
      </c>
      <c r="C20" s="1641">
        <v>121000</v>
      </c>
      <c r="D20" s="1642" t="s">
        <v>1019</v>
      </c>
      <c r="E20" s="1643">
        <v>35113.760000000002</v>
      </c>
      <c r="F20" s="1644">
        <v>35113.760000000002</v>
      </c>
      <c r="G20" s="318"/>
      <c r="H20" s="1620"/>
      <c r="I20" s="1638"/>
    </row>
    <row r="21" spans="1:13" ht="12.75" customHeight="1" x14ac:dyDescent="0.2">
      <c r="A21" s="1639">
        <v>7667</v>
      </c>
      <c r="B21" s="1640" t="s">
        <v>170</v>
      </c>
      <c r="C21" s="1641">
        <v>123100</v>
      </c>
      <c r="D21" s="1642" t="s">
        <v>1020</v>
      </c>
      <c r="E21" s="1643">
        <v>5867</v>
      </c>
      <c r="F21" s="1644">
        <v>5867</v>
      </c>
      <c r="G21" s="1645"/>
      <c r="H21" s="1620"/>
      <c r="I21" s="1638"/>
    </row>
    <row r="22" spans="1:13" ht="12.75" customHeight="1" x14ac:dyDescent="0.2">
      <c r="A22" s="1639">
        <v>360</v>
      </c>
      <c r="B22" s="1640" t="s">
        <v>170</v>
      </c>
      <c r="C22" s="1539" t="s">
        <v>1021</v>
      </c>
      <c r="D22" s="1642" t="s">
        <v>1022</v>
      </c>
      <c r="E22" s="1643">
        <v>360</v>
      </c>
      <c r="F22" s="1644">
        <v>360</v>
      </c>
      <c r="G22" s="1645"/>
      <c r="H22" s="1620"/>
      <c r="I22" s="1638"/>
    </row>
    <row r="23" spans="1:13" ht="12.75" customHeight="1" x14ac:dyDescent="0.2">
      <c r="A23" s="1639">
        <v>1743</v>
      </c>
      <c r="B23" s="1640" t="s">
        <v>170</v>
      </c>
      <c r="C23" s="1539" t="s">
        <v>1023</v>
      </c>
      <c r="D23" s="1642" t="s">
        <v>1024</v>
      </c>
      <c r="E23" s="1643">
        <v>1743</v>
      </c>
      <c r="F23" s="1644">
        <v>1743</v>
      </c>
      <c r="G23" s="318"/>
      <c r="H23" s="1620"/>
      <c r="I23" s="1638"/>
    </row>
    <row r="24" spans="1:13" ht="12.75" customHeight="1" x14ac:dyDescent="0.2">
      <c r="A24" s="1639">
        <v>90</v>
      </c>
      <c r="B24" s="1640" t="s">
        <v>170</v>
      </c>
      <c r="C24" s="1641">
        <v>127902</v>
      </c>
      <c r="D24" s="1642" t="s">
        <v>1025</v>
      </c>
      <c r="E24" s="1643">
        <v>50</v>
      </c>
      <c r="F24" s="1644">
        <v>50</v>
      </c>
      <c r="G24" s="318"/>
      <c r="H24" s="1620"/>
      <c r="I24" s="1638"/>
    </row>
    <row r="25" spans="1:13" ht="12.75" customHeight="1" thickBot="1" x14ac:dyDescent="0.25">
      <c r="A25" s="2433">
        <v>372</v>
      </c>
      <c r="B25" s="357" t="s">
        <v>170</v>
      </c>
      <c r="C25" s="1610">
        <v>124100</v>
      </c>
      <c r="D25" s="1648" t="s">
        <v>1026</v>
      </c>
      <c r="E25" s="2434">
        <v>372</v>
      </c>
      <c r="F25" s="1649">
        <v>372</v>
      </c>
      <c r="G25" s="419"/>
      <c r="H25" s="1620"/>
      <c r="I25" s="1638"/>
    </row>
    <row r="26" spans="1:13" ht="12.75" customHeight="1" x14ac:dyDescent="0.2">
      <c r="B26" s="1620"/>
      <c r="H26" s="1620"/>
      <c r="I26" s="1638"/>
      <c r="J26" s="1646"/>
      <c r="K26" s="1650"/>
      <c r="M26" s="1647"/>
    </row>
    <row r="27" spans="1:13" x14ac:dyDescent="0.2">
      <c r="L27" s="1652"/>
      <c r="M27" s="1215"/>
    </row>
    <row r="28" spans="1:13" ht="18.75" customHeight="1" x14ac:dyDescent="0.2">
      <c r="B28" s="185" t="s">
        <v>1027</v>
      </c>
      <c r="C28" s="185"/>
      <c r="D28" s="185"/>
      <c r="E28" s="185"/>
      <c r="F28" s="185"/>
      <c r="G28" s="185"/>
      <c r="H28" s="165"/>
      <c r="L28" s="1653"/>
      <c r="M28" s="1650"/>
    </row>
    <row r="29" spans="1:13" ht="12" thickBot="1" x14ac:dyDescent="0.25">
      <c r="B29" s="1623"/>
      <c r="C29" s="1623"/>
      <c r="D29" s="1623"/>
      <c r="E29" s="166"/>
      <c r="F29" s="166"/>
      <c r="G29" s="166" t="s">
        <v>106</v>
      </c>
      <c r="H29" s="1624"/>
      <c r="L29" s="1652"/>
      <c r="M29" s="1215"/>
    </row>
    <row r="30" spans="1:13" ht="11.25" customHeight="1" x14ac:dyDescent="0.2">
      <c r="A30" s="3074" t="s">
        <v>1943</v>
      </c>
      <c r="B30" s="3205" t="s">
        <v>155</v>
      </c>
      <c r="C30" s="3213" t="s">
        <v>1028</v>
      </c>
      <c r="D30" s="3068" t="s">
        <v>291</v>
      </c>
      <c r="E30" s="3156" t="s">
        <v>1948</v>
      </c>
      <c r="F30" s="3070" t="s">
        <v>1945</v>
      </c>
      <c r="G30" s="3183" t="s">
        <v>158</v>
      </c>
      <c r="H30" s="1620"/>
      <c r="K30" s="1651"/>
      <c r="L30" s="1647"/>
    </row>
    <row r="31" spans="1:13" ht="17.25" customHeight="1" thickBot="1" x14ac:dyDescent="0.25">
      <c r="A31" s="3075"/>
      <c r="B31" s="3206"/>
      <c r="C31" s="3214"/>
      <c r="D31" s="3069"/>
      <c r="E31" s="3157"/>
      <c r="F31" s="3108"/>
      <c r="G31" s="3184"/>
      <c r="H31" s="1620"/>
      <c r="K31" s="1652"/>
      <c r="L31" s="1215"/>
    </row>
    <row r="32" spans="1:13" s="1635" customFormat="1" ht="13.5" customHeight="1" thickBot="1" x14ac:dyDescent="0.3">
      <c r="A32" s="170">
        <f>A33</f>
        <v>4200</v>
      </c>
      <c r="B32" s="1654" t="s">
        <v>2</v>
      </c>
      <c r="C32" s="256" t="s">
        <v>159</v>
      </c>
      <c r="D32" s="348" t="s">
        <v>160</v>
      </c>
      <c r="E32" s="170">
        <f>E33</f>
        <v>4050</v>
      </c>
      <c r="F32" s="1079">
        <f>F33</f>
        <v>4050</v>
      </c>
      <c r="G32" s="976" t="s">
        <v>6</v>
      </c>
      <c r="K32" s="1652"/>
      <c r="L32" s="1215"/>
    </row>
    <row r="33" spans="1:12" x14ac:dyDescent="0.2">
      <c r="A33" s="1532">
        <f>A34</f>
        <v>4200</v>
      </c>
      <c r="B33" s="1533" t="s">
        <v>6</v>
      </c>
      <c r="C33" s="1534" t="s">
        <v>6</v>
      </c>
      <c r="D33" s="1655" t="s">
        <v>292</v>
      </c>
      <c r="E33" s="1656">
        <f>E34</f>
        <v>4050</v>
      </c>
      <c r="F33" s="354">
        <f>F34</f>
        <v>4050</v>
      </c>
      <c r="G33" s="1657"/>
      <c r="H33" s="1620"/>
      <c r="K33" s="1652"/>
      <c r="L33" s="1215"/>
    </row>
    <row r="34" spans="1:12" ht="23.25" thickBot="1" x14ac:dyDescent="0.25">
      <c r="A34" s="2168">
        <v>4200</v>
      </c>
      <c r="B34" s="1075" t="s">
        <v>2</v>
      </c>
      <c r="C34" s="1076" t="s">
        <v>1029</v>
      </c>
      <c r="D34" s="883" t="s">
        <v>1996</v>
      </c>
      <c r="E34" s="2432">
        <v>4050</v>
      </c>
      <c r="F34" s="1817">
        <v>4050</v>
      </c>
      <c r="G34" s="2169"/>
      <c r="H34" s="1943"/>
      <c r="K34" s="1652"/>
      <c r="L34" s="1215"/>
    </row>
    <row r="35" spans="1:12" s="1621" customFormat="1" x14ac:dyDescent="0.2">
      <c r="B35" s="1620"/>
      <c r="C35" s="1620"/>
      <c r="D35" s="1620"/>
      <c r="E35" s="1620"/>
      <c r="F35" s="1620"/>
      <c r="G35" s="1620"/>
      <c r="I35" s="1620"/>
      <c r="J35" s="1620"/>
      <c r="K35" s="1620"/>
    </row>
    <row r="36" spans="1:12" s="1621" customFormat="1" x14ac:dyDescent="0.2">
      <c r="D36" s="1620"/>
      <c r="E36" s="1620"/>
      <c r="F36" s="1620"/>
      <c r="G36" s="1620"/>
      <c r="I36" s="1620"/>
      <c r="J36" s="1620"/>
      <c r="K36" s="1620"/>
    </row>
    <row r="37" spans="1:12" s="1621" customFormat="1" x14ac:dyDescent="0.2">
      <c r="D37" s="1620"/>
      <c r="E37" s="1620"/>
      <c r="F37" s="1620"/>
      <c r="G37" s="1620"/>
      <c r="I37" s="1620"/>
      <c r="J37" s="1620"/>
      <c r="K37" s="1620"/>
    </row>
    <row r="38" spans="1:12" s="1621" customFormat="1" x14ac:dyDescent="0.2">
      <c r="D38" s="1620"/>
      <c r="E38" s="1620"/>
      <c r="F38" s="1620"/>
      <c r="G38" s="1620"/>
      <c r="I38" s="1620"/>
      <c r="J38" s="1620"/>
      <c r="K38" s="1620"/>
    </row>
    <row r="39" spans="1:12" s="1621" customFormat="1" x14ac:dyDescent="0.2">
      <c r="A39" s="3160"/>
      <c r="B39" s="3160"/>
      <c r="C39" s="3160"/>
      <c r="D39" s="886"/>
      <c r="E39" s="886"/>
      <c r="F39" s="886"/>
      <c r="G39" s="963"/>
      <c r="I39" s="1620"/>
      <c r="J39" s="1620"/>
      <c r="K39" s="1620"/>
    </row>
    <row r="40" spans="1:12" s="1621" customFormat="1" ht="12.75" x14ac:dyDescent="0.2">
      <c r="A40" s="1109"/>
      <c r="B40" s="1109"/>
      <c r="C40" s="1109"/>
      <c r="D40" s="886"/>
      <c r="E40" s="886"/>
      <c r="F40" s="411"/>
      <c r="G40" s="963"/>
      <c r="I40" s="1620"/>
      <c r="J40" s="1620"/>
      <c r="K40" s="1620"/>
    </row>
    <row r="41" spans="1:12" x14ac:dyDescent="0.2">
      <c r="A41" s="3160"/>
      <c r="B41" s="3160"/>
      <c r="C41" s="3160"/>
      <c r="D41" s="886"/>
      <c r="E41" s="886"/>
      <c r="F41" s="886"/>
      <c r="G41" s="963"/>
    </row>
    <row r="42" spans="1:12" s="1621" customFormat="1" ht="12.75" x14ac:dyDescent="0.2">
      <c r="A42" s="1109"/>
      <c r="B42" s="1109"/>
      <c r="C42" s="1109"/>
      <c r="D42" s="886"/>
      <c r="E42" s="886"/>
      <c r="F42" s="411"/>
      <c r="G42" s="963"/>
      <c r="I42" s="1620"/>
      <c r="J42" s="1620"/>
      <c r="K42" s="1620"/>
    </row>
    <row r="43" spans="1:12" x14ac:dyDescent="0.2">
      <c r="A43" s="3160"/>
      <c r="B43" s="3160"/>
      <c r="C43" s="3160"/>
      <c r="D43" s="886"/>
      <c r="E43" s="886"/>
      <c r="F43" s="886"/>
      <c r="G43" s="963"/>
    </row>
  </sheetData>
  <mergeCells count="23">
    <mergeCell ref="G30:G31"/>
    <mergeCell ref="A39:C39"/>
    <mergeCell ref="A41:C41"/>
    <mergeCell ref="A43:C43"/>
    <mergeCell ref="A30:A31"/>
    <mergeCell ref="B30:B31"/>
    <mergeCell ref="C30:C31"/>
    <mergeCell ref="D30:D31"/>
    <mergeCell ref="E30:E31"/>
    <mergeCell ref="F30:F31"/>
    <mergeCell ref="G16:G17"/>
    <mergeCell ref="A16:A17"/>
    <mergeCell ref="B16:B17"/>
    <mergeCell ref="C16:C17"/>
    <mergeCell ref="D16:D17"/>
    <mergeCell ref="E16:E17"/>
    <mergeCell ref="F16:F17"/>
    <mergeCell ref="A1:G1"/>
    <mergeCell ref="A3:G3"/>
    <mergeCell ref="C5:E5"/>
    <mergeCell ref="C7:C8"/>
    <mergeCell ref="D7:D8"/>
    <mergeCell ref="E7:E8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95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7" tint="0.59999389629810485"/>
  </sheetPr>
  <dimension ref="A1:L177"/>
  <sheetViews>
    <sheetView zoomScaleNormal="100" zoomScaleSheetLayoutView="75" workbookViewId="0">
      <selection sqref="A1:G1"/>
    </sheetView>
  </sheetViews>
  <sheetFormatPr defaultColWidth="9.140625" defaultRowHeight="11.25" x14ac:dyDescent="0.2"/>
  <cols>
    <col min="1" max="1" width="9.140625" style="886"/>
    <col min="2" max="2" width="3.5703125" style="963" customWidth="1"/>
    <col min="3" max="3" width="10.7109375" style="963" customWidth="1"/>
    <col min="4" max="4" width="39.140625" style="886" customWidth="1"/>
    <col min="5" max="5" width="11.42578125" style="886" bestFit="1" customWidth="1"/>
    <col min="6" max="6" width="11.42578125" style="886" customWidth="1"/>
    <col min="7" max="7" width="15.7109375" style="886" customWidth="1"/>
    <col min="8" max="8" width="29.42578125" style="963" customWidth="1"/>
    <col min="9" max="10" width="9.140625" style="886"/>
    <col min="11" max="11" width="16.28515625" style="886" customWidth="1"/>
    <col min="12" max="12" width="35.28515625" style="886" bestFit="1" customWidth="1"/>
    <col min="13" max="16384" width="9.140625" style="886"/>
  </cols>
  <sheetData>
    <row r="1" spans="1:9" ht="18" customHeight="1" x14ac:dyDescent="0.25">
      <c r="A1" s="3014" t="s">
        <v>1937</v>
      </c>
      <c r="B1" s="3014"/>
      <c r="C1" s="3014"/>
      <c r="D1" s="3014"/>
      <c r="E1" s="3014"/>
      <c r="F1" s="3014"/>
      <c r="G1" s="3014"/>
      <c r="H1" s="91"/>
      <c r="I1" s="91"/>
    </row>
    <row r="2" spans="1:9" ht="12.75" customHeight="1" x14ac:dyDescent="0.2"/>
    <row r="3" spans="1:9" s="3" customFormat="1" ht="15.75" x14ac:dyDescent="0.25">
      <c r="A3" s="3215" t="s">
        <v>1030</v>
      </c>
      <c r="B3" s="3215"/>
      <c r="C3" s="3215"/>
      <c r="D3" s="3215"/>
      <c r="E3" s="3215"/>
      <c r="F3" s="3215"/>
      <c r="G3" s="3215"/>
      <c r="H3" s="92"/>
    </row>
    <row r="4" spans="1:9" s="3" customFormat="1" ht="15.75" x14ac:dyDescent="0.25">
      <c r="B4" s="162"/>
      <c r="C4" s="162"/>
      <c r="D4" s="162"/>
      <c r="E4" s="162"/>
      <c r="F4" s="162"/>
      <c r="G4" s="162"/>
      <c r="H4" s="162"/>
    </row>
    <row r="5" spans="1:9" s="163" customFormat="1" ht="15.75" customHeight="1" x14ac:dyDescent="0.25">
      <c r="B5" s="164"/>
      <c r="C5" s="3065" t="s">
        <v>2207</v>
      </c>
      <c r="D5" s="3065"/>
      <c r="E5" s="3065"/>
      <c r="F5" s="165"/>
      <c r="G5" s="165"/>
      <c r="H5" s="165"/>
    </row>
    <row r="6" spans="1:9" s="964" customFormat="1" ht="12" thickBot="1" x14ac:dyDescent="0.3">
      <c r="B6" s="965"/>
      <c r="C6" s="965"/>
      <c r="D6" s="965"/>
      <c r="E6" s="166" t="s">
        <v>106</v>
      </c>
      <c r="F6" s="166"/>
      <c r="G6" s="966"/>
    </row>
    <row r="7" spans="1:9" s="967" customFormat="1" ht="12.75" customHeight="1" x14ac:dyDescent="0.25">
      <c r="B7" s="1129"/>
      <c r="C7" s="3132" t="s">
        <v>142</v>
      </c>
      <c r="D7" s="3068" t="s">
        <v>143</v>
      </c>
      <c r="E7" s="3070" t="s">
        <v>1947</v>
      </c>
      <c r="F7" s="88"/>
    </row>
    <row r="8" spans="1:9" s="964" customFormat="1" ht="12.75" customHeight="1" thickBot="1" x14ac:dyDescent="0.3">
      <c r="B8" s="1129"/>
      <c r="C8" s="3133"/>
      <c r="D8" s="3069"/>
      <c r="E8" s="3071"/>
      <c r="F8" s="88"/>
    </row>
    <row r="9" spans="1:9" s="964" customFormat="1" ht="12.75" customHeight="1" thickBot="1" x14ac:dyDescent="0.3">
      <c r="B9" s="167"/>
      <c r="C9" s="168" t="s">
        <v>309</v>
      </c>
      <c r="D9" s="169" t="s">
        <v>310</v>
      </c>
      <c r="E9" s="170">
        <f>SUM(E10:E12)</f>
        <v>165758.78</v>
      </c>
      <c r="F9" s="171"/>
    </row>
    <row r="10" spans="1:9" s="969" customFormat="1" ht="12.75" customHeight="1" x14ac:dyDescent="0.2">
      <c r="B10" s="172"/>
      <c r="C10" s="177" t="s">
        <v>147</v>
      </c>
      <c r="D10" s="178" t="s">
        <v>148</v>
      </c>
      <c r="E10" s="179">
        <f>F19</f>
        <v>5250</v>
      </c>
      <c r="F10" s="176"/>
      <c r="G10" s="90"/>
      <c r="H10" s="1234"/>
    </row>
    <row r="11" spans="1:9" s="969" customFormat="1" ht="12.75" customHeight="1" x14ac:dyDescent="0.2">
      <c r="B11" s="172"/>
      <c r="C11" s="177" t="s">
        <v>151</v>
      </c>
      <c r="D11" s="178" t="s">
        <v>1658</v>
      </c>
      <c r="E11" s="180">
        <f>F36</f>
        <v>50100</v>
      </c>
      <c r="F11" s="182"/>
      <c r="G11" s="90"/>
      <c r="H11" s="1234"/>
    </row>
    <row r="12" spans="1:9" s="969" customFormat="1" ht="12.75" customHeight="1" thickBot="1" x14ac:dyDescent="0.25">
      <c r="B12" s="172"/>
      <c r="C12" s="1847" t="s">
        <v>311</v>
      </c>
      <c r="D12" s="1848" t="s">
        <v>1666</v>
      </c>
      <c r="E12" s="2236">
        <f>F51</f>
        <v>110408.78</v>
      </c>
      <c r="F12" s="182"/>
      <c r="G12" s="90"/>
      <c r="H12" s="1234"/>
    </row>
    <row r="13" spans="1:9" s="3" customFormat="1" ht="12.75" customHeight="1" x14ac:dyDescent="0.25">
      <c r="B13" s="183"/>
      <c r="C13" s="183"/>
      <c r="D13" s="2"/>
      <c r="E13" s="2"/>
      <c r="F13" s="2"/>
      <c r="G13" s="2"/>
      <c r="H13" s="1659"/>
    </row>
    <row r="14" spans="1:9" ht="12.75" customHeight="1" x14ac:dyDescent="0.2">
      <c r="H14" s="1660"/>
    </row>
    <row r="15" spans="1:9" ht="18.75" customHeight="1" x14ac:dyDescent="0.2">
      <c r="B15" s="506" t="s">
        <v>1031</v>
      </c>
      <c r="C15" s="165"/>
      <c r="D15" s="164"/>
      <c r="E15" s="164"/>
      <c r="F15" s="164"/>
      <c r="G15" s="164"/>
      <c r="H15" s="164"/>
    </row>
    <row r="16" spans="1:9" ht="12.75" customHeight="1" thickBot="1" x14ac:dyDescent="0.25">
      <c r="B16" s="965"/>
      <c r="C16" s="965"/>
      <c r="D16" s="965"/>
      <c r="E16" s="254"/>
      <c r="F16" s="254"/>
      <c r="G16" s="254" t="s">
        <v>106</v>
      </c>
      <c r="H16" s="966"/>
    </row>
    <row r="17" spans="1:11" ht="12.75" customHeight="1" x14ac:dyDescent="0.2">
      <c r="A17" s="3074" t="s">
        <v>1943</v>
      </c>
      <c r="B17" s="3084" t="s">
        <v>294</v>
      </c>
      <c r="C17" s="3086" t="s">
        <v>1032</v>
      </c>
      <c r="D17" s="3078" t="s">
        <v>191</v>
      </c>
      <c r="E17" s="3156" t="s">
        <v>1948</v>
      </c>
      <c r="F17" s="3070" t="s">
        <v>1945</v>
      </c>
      <c r="G17" s="3183" t="s">
        <v>158</v>
      </c>
      <c r="H17" s="886"/>
    </row>
    <row r="18" spans="1:11" ht="17.25" customHeight="1" thickBot="1" x14ac:dyDescent="0.25">
      <c r="A18" s="3075"/>
      <c r="B18" s="3099"/>
      <c r="C18" s="3096"/>
      <c r="D18" s="3079"/>
      <c r="E18" s="3157"/>
      <c r="F18" s="3108"/>
      <c r="G18" s="3184"/>
      <c r="H18" s="886"/>
    </row>
    <row r="19" spans="1:11" ht="15" customHeight="1" thickBot="1" x14ac:dyDescent="0.25">
      <c r="A19" s="170">
        <f>SUM(A20:A29)</f>
        <v>4250</v>
      </c>
      <c r="B19" s="168" t="s">
        <v>2</v>
      </c>
      <c r="C19" s="508" t="s">
        <v>159</v>
      </c>
      <c r="D19" s="348" t="s">
        <v>160</v>
      </c>
      <c r="E19" s="170">
        <f>SUM(E20:E29)</f>
        <v>5250</v>
      </c>
      <c r="F19" s="1079">
        <f>SUM(F20:F29)</f>
        <v>5250</v>
      </c>
      <c r="G19" s="976" t="s">
        <v>6</v>
      </c>
      <c r="H19" s="886"/>
    </row>
    <row r="20" spans="1:11" s="908" customFormat="1" ht="12.75" customHeight="1" x14ac:dyDescent="0.25">
      <c r="A20" s="1661">
        <v>400</v>
      </c>
      <c r="B20" s="1662" t="s">
        <v>161</v>
      </c>
      <c r="C20" s="1663" t="s">
        <v>1837</v>
      </c>
      <c r="D20" s="1664" t="s">
        <v>1033</v>
      </c>
      <c r="E20" s="1665">
        <v>800</v>
      </c>
      <c r="F20" s="1666">
        <v>800</v>
      </c>
      <c r="G20" s="1106"/>
    </row>
    <row r="21" spans="1:11" s="908" customFormat="1" ht="12.75" customHeight="1" x14ac:dyDescent="0.25">
      <c r="A21" s="1667">
        <v>800</v>
      </c>
      <c r="B21" s="501" t="s">
        <v>161</v>
      </c>
      <c r="C21" s="1561" t="s">
        <v>1838</v>
      </c>
      <c r="D21" s="880" t="s">
        <v>1034</v>
      </c>
      <c r="E21" s="1668">
        <v>1400</v>
      </c>
      <c r="F21" s="1669">
        <v>1400</v>
      </c>
      <c r="G21" s="1212"/>
    </row>
    <row r="22" spans="1:11" s="908" customFormat="1" ht="12.75" customHeight="1" x14ac:dyDescent="0.25">
      <c r="A22" s="932">
        <v>600</v>
      </c>
      <c r="B22" s="927" t="s">
        <v>161</v>
      </c>
      <c r="C22" s="56" t="s">
        <v>1839</v>
      </c>
      <c r="D22" s="517" t="s">
        <v>2281</v>
      </c>
      <c r="E22" s="795">
        <v>600</v>
      </c>
      <c r="F22" s="1670">
        <v>600</v>
      </c>
      <c r="G22" s="343"/>
    </row>
    <row r="23" spans="1:11" s="908" customFormat="1" ht="12.75" customHeight="1" x14ac:dyDescent="0.25">
      <c r="A23" s="1667">
        <v>600</v>
      </c>
      <c r="B23" s="501" t="s">
        <v>161</v>
      </c>
      <c r="C23" s="1561" t="s">
        <v>1840</v>
      </c>
      <c r="D23" s="880" t="s">
        <v>1035</v>
      </c>
      <c r="E23" s="1668">
        <v>600</v>
      </c>
      <c r="F23" s="1669">
        <v>600</v>
      </c>
      <c r="G23" s="424"/>
    </row>
    <row r="24" spans="1:11" s="908" customFormat="1" x14ac:dyDescent="0.25">
      <c r="A24" s="935">
        <v>300</v>
      </c>
      <c r="B24" s="876" t="s">
        <v>161</v>
      </c>
      <c r="C24" s="1671" t="s">
        <v>1841</v>
      </c>
      <c r="D24" s="1672" t="s">
        <v>1036</v>
      </c>
      <c r="E24" s="818">
        <v>300</v>
      </c>
      <c r="F24" s="1673">
        <v>300</v>
      </c>
      <c r="G24" s="2355"/>
      <c r="H24" s="1840"/>
    </row>
    <row r="25" spans="1:11" ht="12.75" customHeight="1" x14ac:dyDescent="0.2">
      <c r="A25" s="931">
        <v>300</v>
      </c>
      <c r="B25" s="378" t="s">
        <v>161</v>
      </c>
      <c r="C25" s="46" t="s">
        <v>1842</v>
      </c>
      <c r="D25" s="426" t="s">
        <v>1037</v>
      </c>
      <c r="E25" s="792">
        <v>300</v>
      </c>
      <c r="F25" s="1674">
        <v>300</v>
      </c>
      <c r="G25" s="341"/>
      <c r="H25" s="886"/>
    </row>
    <row r="26" spans="1:11" ht="12.75" customHeight="1" x14ac:dyDescent="0.2">
      <c r="A26" s="931">
        <v>300</v>
      </c>
      <c r="B26" s="378" t="s">
        <v>170</v>
      </c>
      <c r="C26" s="46" t="s">
        <v>1844</v>
      </c>
      <c r="D26" s="426" t="s">
        <v>1843</v>
      </c>
      <c r="E26" s="792">
        <v>300</v>
      </c>
      <c r="F26" s="1674">
        <v>300</v>
      </c>
      <c r="G26" s="341"/>
      <c r="H26" s="886"/>
    </row>
    <row r="27" spans="1:11" x14ac:dyDescent="0.2">
      <c r="A27" s="1067">
        <v>200</v>
      </c>
      <c r="B27" s="378" t="s">
        <v>170</v>
      </c>
      <c r="C27" s="72" t="s">
        <v>1846</v>
      </c>
      <c r="D27" s="1675" t="s">
        <v>1845</v>
      </c>
      <c r="E27" s="1037">
        <v>300</v>
      </c>
      <c r="F27" s="1674">
        <v>300</v>
      </c>
      <c r="G27" s="1676"/>
      <c r="H27" s="886"/>
    </row>
    <row r="28" spans="1:11" ht="22.5" x14ac:dyDescent="0.2">
      <c r="A28" s="1067">
        <v>650</v>
      </c>
      <c r="B28" s="378" t="s">
        <v>170</v>
      </c>
      <c r="C28" s="2323" t="s">
        <v>1847</v>
      </c>
      <c r="D28" s="2255" t="s">
        <v>1848</v>
      </c>
      <c r="E28" s="1037">
        <v>550</v>
      </c>
      <c r="F28" s="1674">
        <v>550</v>
      </c>
      <c r="G28" s="1676"/>
      <c r="H28" s="886"/>
    </row>
    <row r="29" spans="1:11" ht="12" thickBot="1" x14ac:dyDescent="0.25">
      <c r="A29" s="1332">
        <v>100</v>
      </c>
      <c r="B29" s="1237" t="s">
        <v>170</v>
      </c>
      <c r="C29" s="2356" t="s">
        <v>1849</v>
      </c>
      <c r="D29" s="2357" t="s">
        <v>1850</v>
      </c>
      <c r="E29" s="1579">
        <v>100</v>
      </c>
      <c r="F29" s="1679">
        <v>100</v>
      </c>
      <c r="G29" s="1680"/>
      <c r="H29" s="886"/>
    </row>
    <row r="30" spans="1:11" x14ac:dyDescent="0.2">
      <c r="G30" s="1681"/>
      <c r="H30" s="886"/>
      <c r="I30" s="963"/>
      <c r="J30" s="274"/>
      <c r="K30" s="192"/>
    </row>
    <row r="31" spans="1:11" ht="12.75" customHeight="1" x14ac:dyDescent="0.2"/>
    <row r="32" spans="1:11" ht="18.75" customHeight="1" x14ac:dyDescent="0.2">
      <c r="B32" s="185" t="s">
        <v>1038</v>
      </c>
      <c r="C32" s="1682"/>
      <c r="D32" s="185"/>
      <c r="E32" s="185"/>
      <c r="F32" s="185"/>
      <c r="G32" s="185"/>
      <c r="H32" s="185"/>
    </row>
    <row r="33" spans="1:8" ht="12.75" customHeight="1" thickBot="1" x14ac:dyDescent="0.25">
      <c r="B33" s="965"/>
      <c r="C33" s="965"/>
      <c r="D33" s="965"/>
      <c r="E33" s="166"/>
      <c r="F33" s="166"/>
      <c r="G33" s="166" t="s">
        <v>106</v>
      </c>
      <c r="H33" s="966"/>
    </row>
    <row r="34" spans="1:8" ht="12.75" customHeight="1" x14ac:dyDescent="0.2">
      <c r="A34" s="3074" t="s">
        <v>1943</v>
      </c>
      <c r="B34" s="3158" t="s">
        <v>155</v>
      </c>
      <c r="C34" s="3135" t="s">
        <v>1039</v>
      </c>
      <c r="D34" s="3068" t="s">
        <v>291</v>
      </c>
      <c r="E34" s="3156" t="s">
        <v>1948</v>
      </c>
      <c r="F34" s="3070" t="s">
        <v>1945</v>
      </c>
      <c r="G34" s="3183" t="s">
        <v>158</v>
      </c>
      <c r="H34" s="886"/>
    </row>
    <row r="35" spans="1:8" ht="16.5" customHeight="1" thickBot="1" x14ac:dyDescent="0.25">
      <c r="A35" s="3075"/>
      <c r="B35" s="3216"/>
      <c r="C35" s="3217"/>
      <c r="D35" s="3088"/>
      <c r="E35" s="3157"/>
      <c r="F35" s="3108"/>
      <c r="G35" s="3184"/>
      <c r="H35" s="886"/>
    </row>
    <row r="36" spans="1:8" s="908" customFormat="1" ht="15" customHeight="1" thickBot="1" x14ac:dyDescent="0.3">
      <c r="A36" s="170">
        <f>A37</f>
        <v>57068</v>
      </c>
      <c r="B36" s="1261" t="s">
        <v>2</v>
      </c>
      <c r="C36" s="508" t="s">
        <v>159</v>
      </c>
      <c r="D36" s="348" t="s">
        <v>160</v>
      </c>
      <c r="E36" s="170">
        <f>E37</f>
        <v>50100</v>
      </c>
      <c r="F36" s="170">
        <f>F37</f>
        <v>50100</v>
      </c>
      <c r="G36" s="1063" t="s">
        <v>6</v>
      </c>
    </row>
    <row r="37" spans="1:8" s="908" customFormat="1" ht="12.75" customHeight="1" x14ac:dyDescent="0.25">
      <c r="A37" s="1253">
        <f>SUM(A38:A44)</f>
        <v>57068</v>
      </c>
      <c r="B37" s="1683" t="s">
        <v>6</v>
      </c>
      <c r="C37" s="835" t="s">
        <v>6</v>
      </c>
      <c r="D37" s="1684" t="s">
        <v>292</v>
      </c>
      <c r="E37" s="1523">
        <f t="shared" ref="E37:F37" si="0">SUM(E38:E44)</f>
        <v>50100</v>
      </c>
      <c r="F37" s="982">
        <f t="shared" si="0"/>
        <v>50100</v>
      </c>
      <c r="G37" s="983"/>
    </row>
    <row r="38" spans="1:8" s="908" customFormat="1" ht="12.75" customHeight="1" x14ac:dyDescent="0.25">
      <c r="A38" s="1067">
        <v>12100</v>
      </c>
      <c r="B38" s="1301" t="s">
        <v>2</v>
      </c>
      <c r="C38" s="1149" t="s">
        <v>1851</v>
      </c>
      <c r="D38" s="426" t="s">
        <v>1998</v>
      </c>
      <c r="E38" s="1037">
        <v>9100</v>
      </c>
      <c r="F38" s="1038">
        <v>9100</v>
      </c>
      <c r="G38" s="1151"/>
      <c r="H38" s="973"/>
    </row>
    <row r="39" spans="1:8" s="908" customFormat="1" ht="12.75" customHeight="1" x14ac:dyDescent="0.25">
      <c r="A39" s="1067">
        <v>20000</v>
      </c>
      <c r="B39" s="1301" t="s">
        <v>2</v>
      </c>
      <c r="C39" s="1149" t="s">
        <v>1852</v>
      </c>
      <c r="D39" s="426" t="s">
        <v>1853</v>
      </c>
      <c r="E39" s="1037">
        <v>29000</v>
      </c>
      <c r="F39" s="1038">
        <v>29000</v>
      </c>
      <c r="G39" s="1151"/>
      <c r="H39" s="973"/>
    </row>
    <row r="40" spans="1:8" s="908" customFormat="1" ht="12.75" customHeight="1" x14ac:dyDescent="0.25">
      <c r="A40" s="1067">
        <v>9968</v>
      </c>
      <c r="B40" s="1301" t="s">
        <v>2</v>
      </c>
      <c r="C40" s="1149">
        <v>1491370000</v>
      </c>
      <c r="D40" s="426" t="s">
        <v>1855</v>
      </c>
      <c r="E40" s="1037">
        <v>9000</v>
      </c>
      <c r="F40" s="1038">
        <v>9000</v>
      </c>
      <c r="G40" s="1151"/>
      <c r="H40" s="973"/>
    </row>
    <row r="41" spans="1:8" s="908" customFormat="1" ht="12.75" customHeight="1" x14ac:dyDescent="0.25">
      <c r="A41" s="1067">
        <v>15000</v>
      </c>
      <c r="B41" s="1301" t="s">
        <v>2</v>
      </c>
      <c r="C41" s="1149" t="s">
        <v>1854</v>
      </c>
      <c r="D41" s="426" t="s">
        <v>1856</v>
      </c>
      <c r="E41" s="1037">
        <v>0</v>
      </c>
      <c r="F41" s="1038">
        <v>0</v>
      </c>
      <c r="G41" s="1151"/>
      <c r="H41" s="973"/>
    </row>
    <row r="42" spans="1:8" s="908" customFormat="1" ht="22.5" x14ac:dyDescent="0.25">
      <c r="A42" s="1219">
        <v>0</v>
      </c>
      <c r="B42" s="1305" t="s">
        <v>2</v>
      </c>
      <c r="C42" s="2435">
        <v>1491470000</v>
      </c>
      <c r="D42" s="517" t="s">
        <v>1999</v>
      </c>
      <c r="E42" s="1221">
        <v>1000</v>
      </c>
      <c r="F42" s="1222">
        <v>1000</v>
      </c>
      <c r="G42" s="2436"/>
      <c r="H42" s="973"/>
    </row>
    <row r="43" spans="1:8" s="908" customFormat="1" ht="22.5" x14ac:dyDescent="0.25">
      <c r="A43" s="1219">
        <v>0</v>
      </c>
      <c r="B43" s="1305" t="s">
        <v>2</v>
      </c>
      <c r="C43" s="2435">
        <v>7501551704</v>
      </c>
      <c r="D43" s="517" t="s">
        <v>2000</v>
      </c>
      <c r="E43" s="1221">
        <v>1000</v>
      </c>
      <c r="F43" s="1222">
        <v>1000</v>
      </c>
      <c r="G43" s="2436"/>
      <c r="H43" s="973"/>
    </row>
    <row r="44" spans="1:8" s="908" customFormat="1" ht="12" thickBot="1" x14ac:dyDescent="0.3">
      <c r="A44" s="1074">
        <v>0</v>
      </c>
      <c r="B44" s="1685" t="s">
        <v>2</v>
      </c>
      <c r="C44" s="1686">
        <v>1491451704</v>
      </c>
      <c r="D44" s="883" t="s">
        <v>2001</v>
      </c>
      <c r="E44" s="1157">
        <v>1000</v>
      </c>
      <c r="F44" s="1078">
        <v>1000</v>
      </c>
      <c r="G44" s="1687"/>
      <c r="H44" s="973"/>
    </row>
    <row r="45" spans="1:8" s="908" customFormat="1" ht="12.75" customHeight="1" x14ac:dyDescent="0.25">
      <c r="A45" s="975"/>
      <c r="B45" s="973"/>
      <c r="C45" s="973"/>
      <c r="D45" s="191"/>
      <c r="E45" s="975"/>
      <c r="F45" s="975"/>
      <c r="G45" s="975"/>
      <c r="H45" s="973"/>
    </row>
    <row r="46" spans="1:8" ht="12.75" customHeight="1" x14ac:dyDescent="0.2"/>
    <row r="47" spans="1:8" ht="18.75" customHeight="1" x14ac:dyDescent="0.2">
      <c r="B47" s="185" t="s">
        <v>1040</v>
      </c>
      <c r="C47" s="1682"/>
      <c r="D47" s="185"/>
      <c r="E47" s="185"/>
      <c r="F47" s="185"/>
      <c r="G47" s="185"/>
      <c r="H47" s="185"/>
    </row>
    <row r="48" spans="1:8" ht="12" thickBot="1" x14ac:dyDescent="0.25">
      <c r="B48" s="845"/>
      <c r="C48" s="846"/>
      <c r="D48" s="1688"/>
      <c r="E48" s="254"/>
      <c r="F48" s="254"/>
      <c r="G48" s="166" t="s">
        <v>106</v>
      </c>
      <c r="H48" s="544"/>
    </row>
    <row r="49" spans="1:12" ht="11.25" customHeight="1" x14ac:dyDescent="0.2">
      <c r="A49" s="3074" t="s">
        <v>1943</v>
      </c>
      <c r="B49" s="3132" t="s">
        <v>155</v>
      </c>
      <c r="C49" s="3140" t="s">
        <v>1041</v>
      </c>
      <c r="D49" s="3078" t="s">
        <v>354</v>
      </c>
      <c r="E49" s="3156" t="s">
        <v>1948</v>
      </c>
      <c r="F49" s="3070" t="s">
        <v>1945</v>
      </c>
      <c r="G49" s="3183" t="s">
        <v>158</v>
      </c>
      <c r="H49" s="886"/>
    </row>
    <row r="50" spans="1:12" ht="21" customHeight="1" thickBot="1" x14ac:dyDescent="0.25">
      <c r="A50" s="3075"/>
      <c r="B50" s="3133"/>
      <c r="C50" s="3141"/>
      <c r="D50" s="3079"/>
      <c r="E50" s="3157"/>
      <c r="F50" s="3108"/>
      <c r="G50" s="3184"/>
      <c r="H50" s="886"/>
    </row>
    <row r="51" spans="1:12" ht="15" customHeight="1" thickBot="1" x14ac:dyDescent="0.25">
      <c r="A51" s="170">
        <f>SUM(A52:A141)</f>
        <v>128087.25</v>
      </c>
      <c r="B51" s="168" t="s">
        <v>2</v>
      </c>
      <c r="C51" s="508" t="s">
        <v>159</v>
      </c>
      <c r="D51" s="169" t="s">
        <v>160</v>
      </c>
      <c r="E51" s="170">
        <f>SUM(E52:E61)+SUM(E69:E106)+SUM(E114:E141)</f>
        <v>110408.78</v>
      </c>
      <c r="F51" s="170">
        <f>SUM(F52:F61)+SUM(F69:F106)+SUM(F114:F141)</f>
        <v>110408.78</v>
      </c>
      <c r="G51" s="976" t="s">
        <v>6</v>
      </c>
      <c r="H51" s="1036"/>
    </row>
    <row r="52" spans="1:12" ht="22.5" x14ac:dyDescent="0.2">
      <c r="A52" s="1691">
        <v>600</v>
      </c>
      <c r="B52" s="378" t="s">
        <v>2</v>
      </c>
      <c r="C52" s="1692">
        <v>4620040000</v>
      </c>
      <c r="D52" s="158" t="s">
        <v>1239</v>
      </c>
      <c r="E52" s="1230">
        <v>800</v>
      </c>
      <c r="F52" s="1231">
        <v>800</v>
      </c>
      <c r="G52" s="1693"/>
      <c r="H52" s="886"/>
      <c r="K52" s="1694"/>
      <c r="L52" s="1695"/>
    </row>
    <row r="53" spans="1:12" ht="22.5" x14ac:dyDescent="0.2">
      <c r="A53" s="1690"/>
      <c r="B53" s="378" t="s">
        <v>2</v>
      </c>
      <c r="C53" s="1689">
        <v>4620040000</v>
      </c>
      <c r="D53" s="158" t="s">
        <v>1240</v>
      </c>
      <c r="E53" s="1227"/>
      <c r="F53" s="1228"/>
      <c r="G53" s="987"/>
      <c r="H53" s="886"/>
      <c r="K53" s="1694"/>
      <c r="L53" s="1695"/>
    </row>
    <row r="54" spans="1:12" ht="33.75" x14ac:dyDescent="0.2">
      <c r="A54" s="1691">
        <v>1500</v>
      </c>
      <c r="B54" s="378" t="s">
        <v>2</v>
      </c>
      <c r="C54" s="1700">
        <v>4620041409</v>
      </c>
      <c r="D54" s="158" t="s">
        <v>1241</v>
      </c>
      <c r="E54" s="1230"/>
      <c r="F54" s="1231"/>
      <c r="G54" s="1693"/>
      <c r="H54" s="886"/>
      <c r="K54" s="1694"/>
      <c r="L54" s="1695"/>
    </row>
    <row r="55" spans="1:12" ht="33.75" x14ac:dyDescent="0.2">
      <c r="A55" s="1706"/>
      <c r="B55" s="378" t="s">
        <v>2</v>
      </c>
      <c r="C55" s="1701">
        <v>4620041409</v>
      </c>
      <c r="D55" s="158" t="s">
        <v>1242</v>
      </c>
      <c r="E55" s="1227"/>
      <c r="F55" s="1228"/>
      <c r="G55" s="987"/>
      <c r="H55" s="886"/>
      <c r="K55" s="1694"/>
      <c r="L55" s="1695"/>
    </row>
    <row r="56" spans="1:12" ht="22.5" x14ac:dyDescent="0.2">
      <c r="A56" s="1690">
        <v>100</v>
      </c>
      <c r="B56" s="378" t="s">
        <v>2</v>
      </c>
      <c r="C56" s="1689">
        <v>4620220000</v>
      </c>
      <c r="D56" s="158" t="s">
        <v>1244</v>
      </c>
      <c r="E56" s="1227"/>
      <c r="F56" s="1228"/>
      <c r="G56" s="1709"/>
      <c r="H56" s="886"/>
      <c r="K56" s="1694"/>
      <c r="L56" s="1695"/>
    </row>
    <row r="57" spans="1:12" ht="22.5" x14ac:dyDescent="0.2">
      <c r="A57" s="1289"/>
      <c r="B57" s="378" t="s">
        <v>2</v>
      </c>
      <c r="C57" s="1689">
        <v>4620220000</v>
      </c>
      <c r="D57" s="158" t="s">
        <v>1243</v>
      </c>
      <c r="E57" s="1422"/>
      <c r="F57" s="1236"/>
      <c r="G57" s="1703"/>
      <c r="H57" s="886"/>
      <c r="K57" s="1694"/>
      <c r="L57" s="1695"/>
    </row>
    <row r="58" spans="1:12" ht="22.5" x14ac:dyDescent="0.2">
      <c r="A58" s="1690">
        <v>3000</v>
      </c>
      <c r="B58" s="378" t="s">
        <v>2</v>
      </c>
      <c r="C58" s="1699">
        <v>4620221421</v>
      </c>
      <c r="D58" s="158" t="s">
        <v>1245</v>
      </c>
      <c r="E58" s="1227"/>
      <c r="F58" s="1228"/>
      <c r="G58" s="1709"/>
      <c r="H58" s="886"/>
      <c r="K58" s="1694"/>
      <c r="L58" s="1695"/>
    </row>
    <row r="59" spans="1:12" ht="22.5" x14ac:dyDescent="0.2">
      <c r="A59" s="1289"/>
      <c r="B59" s="378" t="s">
        <v>2</v>
      </c>
      <c r="C59" s="1699">
        <v>4620221421</v>
      </c>
      <c r="D59" s="158" t="s">
        <v>1246</v>
      </c>
      <c r="E59" s="1422"/>
      <c r="F59" s="1236"/>
      <c r="G59" s="1703"/>
      <c r="H59" s="886"/>
      <c r="K59" s="1694"/>
      <c r="L59" s="1695"/>
    </row>
    <row r="60" spans="1:12" ht="12.75" customHeight="1" x14ac:dyDescent="0.2">
      <c r="A60" s="1690">
        <v>100</v>
      </c>
      <c r="B60" s="378" t="s">
        <v>2</v>
      </c>
      <c r="C60" s="1699">
        <v>4620231443</v>
      </c>
      <c r="D60" s="2358" t="s">
        <v>1859</v>
      </c>
      <c r="E60" s="1227"/>
      <c r="F60" s="1236"/>
      <c r="G60" s="1703"/>
      <c r="H60" s="886"/>
      <c r="K60" s="1694"/>
      <c r="L60" s="1695"/>
    </row>
    <row r="61" spans="1:12" ht="12.75" customHeight="1" thickBot="1" x14ac:dyDescent="0.25">
      <c r="A61" s="2133"/>
      <c r="B61" s="881" t="s">
        <v>2</v>
      </c>
      <c r="C61" s="2441">
        <v>4620231443</v>
      </c>
      <c r="D61" s="2442" t="s">
        <v>1860</v>
      </c>
      <c r="E61" s="1429"/>
      <c r="F61" s="1108"/>
      <c r="G61" s="1711"/>
      <c r="H61" s="886"/>
      <c r="K61" s="1694"/>
      <c r="L61" s="1695"/>
    </row>
    <row r="62" spans="1:12" ht="12" x14ac:dyDescent="0.2">
      <c r="A62" s="1234"/>
      <c r="B62" s="544"/>
      <c r="C62" s="1957"/>
      <c r="D62" s="191"/>
      <c r="E62" s="1234"/>
      <c r="F62" s="1234"/>
      <c r="G62" s="964"/>
      <c r="H62" s="886"/>
      <c r="K62" s="1694"/>
      <c r="L62" s="1695"/>
    </row>
    <row r="63" spans="1:12" ht="12" x14ac:dyDescent="0.2">
      <c r="A63" s="1234"/>
      <c r="B63" s="544"/>
      <c r="C63" s="1957"/>
      <c r="D63" s="191"/>
      <c r="E63" s="1234"/>
      <c r="F63" s="1234"/>
      <c r="G63" s="964"/>
      <c r="H63" s="886"/>
      <c r="K63" s="1694"/>
      <c r="L63" s="1695"/>
    </row>
    <row r="64" spans="1:12" ht="18.75" customHeight="1" x14ac:dyDescent="0.2">
      <c r="B64" s="506" t="s">
        <v>1040</v>
      </c>
      <c r="C64" s="1682"/>
      <c r="D64" s="506"/>
      <c r="E64" s="506"/>
      <c r="F64" s="506"/>
      <c r="G64" s="506"/>
      <c r="H64" s="886"/>
      <c r="K64" s="1694"/>
      <c r="L64" s="1695"/>
    </row>
    <row r="65" spans="1:12" ht="12.75" thickBot="1" x14ac:dyDescent="0.25">
      <c r="B65" s="845"/>
      <c r="C65" s="846"/>
      <c r="D65" s="1688"/>
      <c r="E65" s="254"/>
      <c r="F65" s="254"/>
      <c r="G65" s="166" t="s">
        <v>106</v>
      </c>
      <c r="H65" s="886"/>
      <c r="K65" s="1694"/>
      <c r="L65" s="1695"/>
    </row>
    <row r="66" spans="1:12" ht="12" customHeight="1" x14ac:dyDescent="0.2">
      <c r="A66" s="3074" t="s">
        <v>1943</v>
      </c>
      <c r="B66" s="3132" t="s">
        <v>155</v>
      </c>
      <c r="C66" s="3140" t="s">
        <v>1041</v>
      </c>
      <c r="D66" s="3078" t="s">
        <v>354</v>
      </c>
      <c r="E66" s="3156" t="s">
        <v>1948</v>
      </c>
      <c r="F66" s="3070" t="s">
        <v>1945</v>
      </c>
      <c r="G66" s="3183" t="s">
        <v>158</v>
      </c>
      <c r="H66" s="886"/>
      <c r="K66" s="1694"/>
      <c r="L66" s="1694"/>
    </row>
    <row r="67" spans="1:12" ht="21" customHeight="1" thickBot="1" x14ac:dyDescent="0.25">
      <c r="A67" s="3075"/>
      <c r="B67" s="3133"/>
      <c r="C67" s="3141"/>
      <c r="D67" s="3079"/>
      <c r="E67" s="3157"/>
      <c r="F67" s="3108"/>
      <c r="G67" s="3184"/>
      <c r="H67" s="886"/>
      <c r="K67" s="1694"/>
      <c r="L67" s="1694"/>
    </row>
    <row r="68" spans="1:12" ht="15" customHeight="1" thickBot="1" x14ac:dyDescent="0.25">
      <c r="A68" s="1696" t="s">
        <v>236</v>
      </c>
      <c r="B68" s="168" t="s">
        <v>2</v>
      </c>
      <c r="C68" s="508" t="s">
        <v>159</v>
      </c>
      <c r="D68" s="169" t="s">
        <v>160</v>
      </c>
      <c r="E68" s="1697" t="s">
        <v>236</v>
      </c>
      <c r="F68" s="1697" t="s">
        <v>236</v>
      </c>
      <c r="G68" s="654" t="s">
        <v>6</v>
      </c>
      <c r="H68" s="886"/>
      <c r="K68" s="1694"/>
      <c r="L68" s="1694"/>
    </row>
    <row r="69" spans="1:12" ht="22.5" x14ac:dyDescent="0.2">
      <c r="A69" s="1690">
        <v>100</v>
      </c>
      <c r="B69" s="378" t="s">
        <v>2</v>
      </c>
      <c r="C69" s="1699">
        <v>4620261448</v>
      </c>
      <c r="D69" s="2358" t="s">
        <v>1857</v>
      </c>
      <c r="E69" s="1227"/>
      <c r="F69" s="1236"/>
      <c r="G69" s="1703"/>
      <c r="H69" s="886"/>
    </row>
    <row r="70" spans="1:12" ht="22.5" x14ac:dyDescent="0.2">
      <c r="A70" s="1706"/>
      <c r="B70" s="378" t="s">
        <v>2</v>
      </c>
      <c r="C70" s="1699">
        <v>4620261448</v>
      </c>
      <c r="D70" s="2358" t="s">
        <v>1858</v>
      </c>
      <c r="E70" s="1422"/>
      <c r="F70" s="1236"/>
      <c r="G70" s="1703"/>
      <c r="H70" s="886"/>
    </row>
    <row r="71" spans="1:12" ht="12.75" customHeight="1" x14ac:dyDescent="0.2">
      <c r="A71" s="1690">
        <v>100</v>
      </c>
      <c r="B71" s="378" t="s">
        <v>2</v>
      </c>
      <c r="C71" s="1699">
        <v>4620271469</v>
      </c>
      <c r="D71" s="2358" t="s">
        <v>1861</v>
      </c>
      <c r="E71" s="1227"/>
      <c r="F71" s="1236"/>
      <c r="G71" s="1703"/>
      <c r="H71" s="886"/>
    </row>
    <row r="72" spans="1:12" ht="12.75" customHeight="1" x14ac:dyDescent="0.2">
      <c r="A72" s="1706"/>
      <c r="B72" s="378" t="s">
        <v>2</v>
      </c>
      <c r="C72" s="1699">
        <v>4620271469</v>
      </c>
      <c r="D72" s="2358" t="s">
        <v>1862</v>
      </c>
      <c r="E72" s="1422"/>
      <c r="F72" s="1236"/>
      <c r="G72" s="1703"/>
      <c r="H72" s="886"/>
    </row>
    <row r="73" spans="1:12" ht="22.5" x14ac:dyDescent="0.2">
      <c r="A73" s="1691">
        <v>4800</v>
      </c>
      <c r="B73" s="927" t="s">
        <v>2</v>
      </c>
      <c r="C73" s="1698">
        <v>4620281425</v>
      </c>
      <c r="D73" s="2359" t="s">
        <v>1863</v>
      </c>
      <c r="E73" s="1230">
        <v>100</v>
      </c>
      <c r="F73" s="1231">
        <v>100</v>
      </c>
      <c r="G73" s="1705"/>
      <c r="H73" s="886"/>
    </row>
    <row r="74" spans="1:12" ht="22.5" x14ac:dyDescent="0.2">
      <c r="A74" s="1289"/>
      <c r="B74" s="378" t="s">
        <v>2</v>
      </c>
      <c r="C74" s="1699">
        <v>4620281425</v>
      </c>
      <c r="D74" s="1225" t="s">
        <v>1864</v>
      </c>
      <c r="E74" s="1422"/>
      <c r="F74" s="1236"/>
      <c r="G74" s="1703"/>
      <c r="H74" s="886"/>
    </row>
    <row r="75" spans="1:12" ht="22.5" x14ac:dyDescent="0.2">
      <c r="A75" s="1690">
        <v>100</v>
      </c>
      <c r="B75" s="378" t="s">
        <v>2</v>
      </c>
      <c r="C75" s="1699">
        <v>4620331412</v>
      </c>
      <c r="D75" s="1948" t="s">
        <v>1183</v>
      </c>
      <c r="E75" s="1227"/>
      <c r="F75" s="1236"/>
      <c r="G75" s="1703"/>
      <c r="H75" s="886"/>
    </row>
    <row r="76" spans="1:12" s="1947" customFormat="1" ht="22.5" x14ac:dyDescent="0.2">
      <c r="A76" s="1706"/>
      <c r="B76" s="378" t="s">
        <v>2</v>
      </c>
      <c r="C76" s="1699">
        <v>4620331412</v>
      </c>
      <c r="D76" s="1948" t="s">
        <v>1184</v>
      </c>
      <c r="E76" s="1707"/>
      <c r="F76" s="1882"/>
      <c r="G76" s="1715"/>
    </row>
    <row r="77" spans="1:12" ht="12.75" customHeight="1" x14ac:dyDescent="0.2">
      <c r="A77" s="1690">
        <v>6325</v>
      </c>
      <c r="B77" s="378" t="s">
        <v>2</v>
      </c>
      <c r="C77" s="1699">
        <v>4620341422</v>
      </c>
      <c r="D77" s="1949" t="s">
        <v>1182</v>
      </c>
      <c r="E77" s="1227">
        <v>2000</v>
      </c>
      <c r="F77" s="1228">
        <v>2000</v>
      </c>
      <c r="G77" s="1703"/>
      <c r="H77" s="886"/>
    </row>
    <row r="78" spans="1:12" s="1947" customFormat="1" ht="12.75" customHeight="1" x14ac:dyDescent="0.2">
      <c r="A78" s="1706"/>
      <c r="B78" s="378" t="s">
        <v>2</v>
      </c>
      <c r="C78" s="1699">
        <v>4620341422</v>
      </c>
      <c r="D78" s="1948" t="s">
        <v>1185</v>
      </c>
      <c r="E78" s="1707"/>
      <c r="F78" s="1882"/>
      <c r="G78" s="1715"/>
    </row>
    <row r="79" spans="1:12" s="1947" customFormat="1" ht="22.5" x14ac:dyDescent="0.2">
      <c r="A79" s="1690">
        <v>100</v>
      </c>
      <c r="B79" s="378" t="s">
        <v>2</v>
      </c>
      <c r="C79" s="1699">
        <v>4620351448</v>
      </c>
      <c r="D79" s="2358" t="s">
        <v>1865</v>
      </c>
      <c r="E79" s="1227"/>
      <c r="F79" s="1882"/>
      <c r="G79" s="1715"/>
    </row>
    <row r="80" spans="1:12" s="1947" customFormat="1" ht="22.5" x14ac:dyDescent="0.2">
      <c r="A80" s="1706"/>
      <c r="B80" s="378" t="s">
        <v>2</v>
      </c>
      <c r="C80" s="1699">
        <v>4620351448</v>
      </c>
      <c r="D80" s="1225" t="s">
        <v>1866</v>
      </c>
      <c r="E80" s="1707"/>
      <c r="F80" s="1882"/>
      <c r="G80" s="1715"/>
    </row>
    <row r="81" spans="1:7" s="1947" customFormat="1" ht="22.5" x14ac:dyDescent="0.2">
      <c r="A81" s="1690">
        <v>100</v>
      </c>
      <c r="B81" s="378" t="s">
        <v>2</v>
      </c>
      <c r="C81" s="763" t="s">
        <v>1867</v>
      </c>
      <c r="D81" s="1949" t="s">
        <v>1868</v>
      </c>
      <c r="E81" s="1227"/>
      <c r="F81" s="1882"/>
      <c r="G81" s="1715"/>
    </row>
    <row r="82" spans="1:7" s="1947" customFormat="1" ht="22.5" x14ac:dyDescent="0.2">
      <c r="A82" s="1706"/>
      <c r="B82" s="378" t="s">
        <v>2</v>
      </c>
      <c r="C82" s="763" t="s">
        <v>1867</v>
      </c>
      <c r="D82" s="1949" t="s">
        <v>1869</v>
      </c>
      <c r="E82" s="1707"/>
      <c r="F82" s="1882"/>
      <c r="G82" s="1715"/>
    </row>
    <row r="83" spans="1:7" s="1947" customFormat="1" ht="22.5" x14ac:dyDescent="0.2">
      <c r="A83" s="1690">
        <v>6500</v>
      </c>
      <c r="B83" s="378" t="s">
        <v>2</v>
      </c>
      <c r="C83" s="763" t="s">
        <v>1880</v>
      </c>
      <c r="D83" s="2281" t="s">
        <v>1881</v>
      </c>
      <c r="E83" s="1227">
        <v>2000</v>
      </c>
      <c r="F83" s="1228">
        <v>2000</v>
      </c>
      <c r="G83" s="1715"/>
    </row>
    <row r="84" spans="1:7" s="1947" customFormat="1" ht="22.5" x14ac:dyDescent="0.2">
      <c r="A84" s="1706"/>
      <c r="B84" s="378" t="s">
        <v>2</v>
      </c>
      <c r="C84" s="763" t="s">
        <v>1880</v>
      </c>
      <c r="D84" s="2282" t="s">
        <v>1882</v>
      </c>
      <c r="E84" s="1707"/>
      <c r="F84" s="1882"/>
      <c r="G84" s="1715"/>
    </row>
    <row r="85" spans="1:7" s="1947" customFormat="1" ht="22.5" x14ac:dyDescent="0.2">
      <c r="A85" s="1690">
        <v>87</v>
      </c>
      <c r="B85" s="378" t="s">
        <v>2</v>
      </c>
      <c r="C85" s="763" t="s">
        <v>1870</v>
      </c>
      <c r="D85" s="1225" t="s">
        <v>1871</v>
      </c>
      <c r="E85" s="1227">
        <v>2400</v>
      </c>
      <c r="F85" s="1228">
        <v>2400</v>
      </c>
      <c r="G85" s="1715"/>
    </row>
    <row r="86" spans="1:7" s="1947" customFormat="1" ht="22.5" x14ac:dyDescent="0.2">
      <c r="A86" s="1706"/>
      <c r="B86" s="378" t="s">
        <v>2</v>
      </c>
      <c r="C86" s="763" t="s">
        <v>1870</v>
      </c>
      <c r="D86" s="1225" t="s">
        <v>1872</v>
      </c>
      <c r="E86" s="1707"/>
      <c r="F86" s="1882"/>
      <c r="G86" s="1715"/>
    </row>
    <row r="87" spans="1:7" s="1947" customFormat="1" ht="22.5" x14ac:dyDescent="0.2">
      <c r="A87" s="1691">
        <v>99.75</v>
      </c>
      <c r="B87" s="927" t="s">
        <v>2</v>
      </c>
      <c r="C87" s="928" t="s">
        <v>1873</v>
      </c>
      <c r="D87" s="2359" t="s">
        <v>1874</v>
      </c>
      <c r="E87" s="1230">
        <v>2080</v>
      </c>
      <c r="F87" s="1231">
        <v>2080</v>
      </c>
      <c r="G87" s="2364"/>
    </row>
    <row r="88" spans="1:7" s="1947" customFormat="1" ht="22.5" x14ac:dyDescent="0.2">
      <c r="A88" s="1706"/>
      <c r="B88" s="378" t="s">
        <v>2</v>
      </c>
      <c r="C88" s="763" t="s">
        <v>1873</v>
      </c>
      <c r="D88" s="1225" t="s">
        <v>1875</v>
      </c>
      <c r="E88" s="1707"/>
      <c r="F88" s="1882"/>
      <c r="G88" s="1715"/>
    </row>
    <row r="89" spans="1:7" s="1947" customFormat="1" ht="22.5" x14ac:dyDescent="0.2">
      <c r="A89" s="1691">
        <v>960</v>
      </c>
      <c r="B89" s="378" t="s">
        <v>2</v>
      </c>
      <c r="C89" s="2323" t="s">
        <v>1883</v>
      </c>
      <c r="D89" s="2281" t="s">
        <v>1884</v>
      </c>
      <c r="E89" s="1227">
        <v>960</v>
      </c>
      <c r="F89" s="1228">
        <v>960</v>
      </c>
      <c r="G89" s="1715"/>
    </row>
    <row r="90" spans="1:7" s="1947" customFormat="1" ht="22.5" x14ac:dyDescent="0.2">
      <c r="A90" s="1706"/>
      <c r="B90" s="378" t="s">
        <v>2</v>
      </c>
      <c r="C90" s="2323" t="s">
        <v>1883</v>
      </c>
      <c r="D90" s="2282" t="s">
        <v>1885</v>
      </c>
      <c r="E90" s="1707"/>
      <c r="F90" s="1882"/>
      <c r="G90" s="1715"/>
    </row>
    <row r="91" spans="1:7" s="1947" customFormat="1" ht="22.5" x14ac:dyDescent="0.2">
      <c r="A91" s="1691">
        <v>0</v>
      </c>
      <c r="B91" s="378" t="s">
        <v>2</v>
      </c>
      <c r="C91" s="2323" t="s">
        <v>2002</v>
      </c>
      <c r="D91" s="2281" t="s">
        <v>2003</v>
      </c>
      <c r="E91" s="1227">
        <v>4468.78</v>
      </c>
      <c r="F91" s="1228">
        <v>4468.78</v>
      </c>
      <c r="G91" s="1715"/>
    </row>
    <row r="92" spans="1:7" s="1947" customFormat="1" ht="22.5" x14ac:dyDescent="0.2">
      <c r="A92" s="1706"/>
      <c r="B92" s="378" t="s">
        <v>2</v>
      </c>
      <c r="C92" s="2323" t="s">
        <v>2002</v>
      </c>
      <c r="D92" s="2282" t="s">
        <v>2004</v>
      </c>
      <c r="E92" s="1707"/>
      <c r="F92" s="1882"/>
      <c r="G92" s="1715"/>
    </row>
    <row r="93" spans="1:7" s="1947" customFormat="1" ht="22.5" x14ac:dyDescent="0.2">
      <c r="A93" s="1691">
        <v>10000</v>
      </c>
      <c r="B93" s="378" t="s">
        <v>2</v>
      </c>
      <c r="C93" s="2323" t="s">
        <v>1889</v>
      </c>
      <c r="D93" s="2281" t="s">
        <v>1890</v>
      </c>
      <c r="E93" s="1227"/>
      <c r="F93" s="1882"/>
      <c r="G93" s="1715"/>
    </row>
    <row r="94" spans="1:7" s="1947" customFormat="1" ht="22.5" x14ac:dyDescent="0.2">
      <c r="A94" s="1706"/>
      <c r="B94" s="378" t="s">
        <v>2</v>
      </c>
      <c r="C94" s="2323" t="s">
        <v>1889</v>
      </c>
      <c r="D94" s="2282" t="s">
        <v>1891</v>
      </c>
      <c r="E94" s="1707"/>
      <c r="F94" s="1882"/>
      <c r="G94" s="1715"/>
    </row>
    <row r="95" spans="1:7" s="1947" customFormat="1" ht="22.5" x14ac:dyDescent="0.2">
      <c r="A95" s="1691">
        <v>0</v>
      </c>
      <c r="B95" s="378" t="s">
        <v>2</v>
      </c>
      <c r="C95" s="2323" t="s">
        <v>2005</v>
      </c>
      <c r="D95" s="2281" t="s">
        <v>2006</v>
      </c>
      <c r="E95" s="1227">
        <v>2800</v>
      </c>
      <c r="F95" s="1228">
        <v>2800</v>
      </c>
      <c r="G95" s="1715"/>
    </row>
    <row r="96" spans="1:7" s="1947" customFormat="1" ht="22.5" x14ac:dyDescent="0.2">
      <c r="A96" s="1706"/>
      <c r="B96" s="378" t="s">
        <v>2</v>
      </c>
      <c r="C96" s="2323" t="s">
        <v>2005</v>
      </c>
      <c r="D96" s="2282" t="s">
        <v>2007</v>
      </c>
      <c r="E96" s="1707"/>
      <c r="F96" s="1882"/>
      <c r="G96" s="1715"/>
    </row>
    <row r="97" spans="1:8" s="1947" customFormat="1" ht="22.5" x14ac:dyDescent="0.2">
      <c r="A97" s="1691">
        <v>187.5</v>
      </c>
      <c r="B97" s="378" t="s">
        <v>2</v>
      </c>
      <c r="C97" s="2323" t="s">
        <v>1886</v>
      </c>
      <c r="D97" s="2281" t="s">
        <v>1887</v>
      </c>
      <c r="E97" s="1227"/>
      <c r="F97" s="1882"/>
      <c r="G97" s="1715"/>
    </row>
    <row r="98" spans="1:8" s="1947" customFormat="1" ht="22.5" x14ac:dyDescent="0.2">
      <c r="A98" s="1706"/>
      <c r="B98" s="378" t="s">
        <v>2</v>
      </c>
      <c r="C98" s="2323" t="s">
        <v>1886</v>
      </c>
      <c r="D98" s="2282" t="s">
        <v>1888</v>
      </c>
      <c r="E98" s="1707"/>
      <c r="F98" s="1882"/>
      <c r="G98" s="1715"/>
    </row>
    <row r="99" spans="1:8" s="1947" customFormat="1" ht="22.5" x14ac:dyDescent="0.2">
      <c r="A99" s="2440">
        <v>800</v>
      </c>
      <c r="B99" s="927" t="s">
        <v>2</v>
      </c>
      <c r="C99" s="2337" t="s">
        <v>1913</v>
      </c>
      <c r="D99" s="2366" t="s">
        <v>1914</v>
      </c>
      <c r="E99" s="1230">
        <v>2400</v>
      </c>
      <c r="F99" s="1231">
        <v>2400</v>
      </c>
      <c r="G99" s="2364"/>
    </row>
    <row r="100" spans="1:8" s="1947" customFormat="1" ht="22.5" x14ac:dyDescent="0.2">
      <c r="A100" s="1706"/>
      <c r="B100" s="378" t="s">
        <v>2</v>
      </c>
      <c r="C100" s="2323" t="s">
        <v>1913</v>
      </c>
      <c r="D100" s="2282" t="s">
        <v>1915</v>
      </c>
      <c r="E100" s="1707"/>
      <c r="F100" s="1882"/>
      <c r="G100" s="1715"/>
    </row>
    <row r="101" spans="1:8" s="1947" customFormat="1" ht="22.5" x14ac:dyDescent="0.2">
      <c r="A101" s="1712">
        <v>2470</v>
      </c>
      <c r="B101" s="378" t="s">
        <v>2</v>
      </c>
      <c r="C101" s="1700">
        <v>5620061501</v>
      </c>
      <c r="D101" s="762" t="s">
        <v>1249</v>
      </c>
      <c r="E101" s="1713"/>
      <c r="F101" s="1236"/>
      <c r="G101" s="1703"/>
    </row>
    <row r="102" spans="1:8" s="1947" customFormat="1" ht="22.5" x14ac:dyDescent="0.2">
      <c r="A102" s="1706"/>
      <c r="B102" s="378" t="s">
        <v>2</v>
      </c>
      <c r="C102" s="1700">
        <v>5620061501</v>
      </c>
      <c r="D102" s="762" t="s">
        <v>1252</v>
      </c>
      <c r="E102" s="1713"/>
      <c r="F102" s="1236"/>
      <c r="G102" s="1703"/>
    </row>
    <row r="103" spans="1:8" s="1947" customFormat="1" ht="22.5" x14ac:dyDescent="0.2">
      <c r="A103" s="1712">
        <v>5000</v>
      </c>
      <c r="B103" s="378" t="s">
        <v>2</v>
      </c>
      <c r="C103" s="1700">
        <v>5620071519</v>
      </c>
      <c r="D103" s="762" t="s">
        <v>1250</v>
      </c>
      <c r="E103" s="1713"/>
      <c r="F103" s="1236"/>
      <c r="G103" s="1703"/>
    </row>
    <row r="104" spans="1:8" s="1947" customFormat="1" ht="22.5" x14ac:dyDescent="0.2">
      <c r="A104" s="1706"/>
      <c r="B104" s="378" t="s">
        <v>2</v>
      </c>
      <c r="C104" s="1700">
        <v>5620071519</v>
      </c>
      <c r="D104" s="762" t="s">
        <v>1251</v>
      </c>
      <c r="E104" s="1713"/>
      <c r="F104" s="1236"/>
      <c r="G104" s="1703"/>
    </row>
    <row r="105" spans="1:8" s="1947" customFormat="1" ht="22.5" x14ac:dyDescent="0.2">
      <c r="A105" s="1690">
        <v>5000</v>
      </c>
      <c r="B105" s="378" t="s">
        <v>2</v>
      </c>
      <c r="C105" s="1700">
        <v>5620081520</v>
      </c>
      <c r="D105" s="579" t="s">
        <v>1877</v>
      </c>
      <c r="E105" s="1227">
        <v>7000</v>
      </c>
      <c r="F105" s="1228">
        <v>7000</v>
      </c>
      <c r="G105" s="1709"/>
    </row>
    <row r="106" spans="1:8" s="1947" customFormat="1" ht="23.25" thickBot="1" x14ac:dyDescent="0.25">
      <c r="A106" s="2133"/>
      <c r="B106" s="881" t="s">
        <v>2</v>
      </c>
      <c r="C106" s="1710">
        <v>5620081520</v>
      </c>
      <c r="D106" s="1097" t="s">
        <v>1876</v>
      </c>
      <c r="E106" s="1429"/>
      <c r="F106" s="1108"/>
      <c r="G106" s="1711"/>
    </row>
    <row r="107" spans="1:8" s="1947" customFormat="1" x14ac:dyDescent="0.2">
      <c r="A107" s="1459"/>
      <c r="B107" s="544"/>
      <c r="C107" s="1851"/>
      <c r="D107" s="822"/>
      <c r="E107" s="1459"/>
      <c r="F107" s="1459"/>
      <c r="G107" s="1459"/>
    </row>
    <row r="108" spans="1:8" s="1947" customFormat="1" x14ac:dyDescent="0.2">
      <c r="A108" s="1459"/>
      <c r="B108" s="544"/>
      <c r="C108" s="1851"/>
      <c r="D108" s="822"/>
      <c r="E108" s="1459"/>
      <c r="F108" s="1459"/>
      <c r="G108" s="1459"/>
    </row>
    <row r="109" spans="1:8" ht="18.75" customHeight="1" x14ac:dyDescent="0.2">
      <c r="B109" s="506" t="s">
        <v>1040</v>
      </c>
      <c r="C109" s="1682"/>
      <c r="D109" s="506"/>
      <c r="E109" s="506"/>
      <c r="F109" s="506"/>
      <c r="G109" s="506"/>
      <c r="H109" s="886"/>
    </row>
    <row r="110" spans="1:8" ht="12" thickBot="1" x14ac:dyDescent="0.25">
      <c r="B110" s="845"/>
      <c r="C110" s="846"/>
      <c r="D110" s="1688"/>
      <c r="E110" s="254"/>
      <c r="F110" s="254"/>
      <c r="G110" s="166" t="s">
        <v>106</v>
      </c>
      <c r="H110" s="886"/>
    </row>
    <row r="111" spans="1:8" ht="11.25" customHeight="1" x14ac:dyDescent="0.2">
      <c r="A111" s="3074" t="s">
        <v>1943</v>
      </c>
      <c r="B111" s="3132" t="s">
        <v>155</v>
      </c>
      <c r="C111" s="3140" t="s">
        <v>1041</v>
      </c>
      <c r="D111" s="3078" t="s">
        <v>354</v>
      </c>
      <c r="E111" s="3156" t="s">
        <v>1948</v>
      </c>
      <c r="F111" s="3070" t="s">
        <v>1945</v>
      </c>
      <c r="G111" s="3183" t="s">
        <v>158</v>
      </c>
      <c r="H111" s="886"/>
    </row>
    <row r="112" spans="1:8" ht="21" customHeight="1" thickBot="1" x14ac:dyDescent="0.25">
      <c r="A112" s="3075"/>
      <c r="B112" s="3133"/>
      <c r="C112" s="3141"/>
      <c r="D112" s="3079"/>
      <c r="E112" s="3157"/>
      <c r="F112" s="3108"/>
      <c r="G112" s="3184"/>
      <c r="H112" s="886"/>
    </row>
    <row r="113" spans="1:8" ht="15" customHeight="1" thickBot="1" x14ac:dyDescent="0.25">
      <c r="A113" s="1696" t="s">
        <v>236</v>
      </c>
      <c r="B113" s="168" t="s">
        <v>2</v>
      </c>
      <c r="C113" s="508" t="s">
        <v>159</v>
      </c>
      <c r="D113" s="169" t="s">
        <v>160</v>
      </c>
      <c r="E113" s="1697" t="s">
        <v>236</v>
      </c>
      <c r="F113" s="1697" t="s">
        <v>236</v>
      </c>
      <c r="G113" s="654" t="s">
        <v>6</v>
      </c>
      <c r="H113" s="886"/>
    </row>
    <row r="114" spans="1:8" ht="25.5" customHeight="1" x14ac:dyDescent="0.2">
      <c r="A114" s="1690">
        <v>150</v>
      </c>
      <c r="B114" s="378" t="s">
        <v>2</v>
      </c>
      <c r="C114" s="1689">
        <v>5620101505</v>
      </c>
      <c r="D114" s="579" t="s">
        <v>1247</v>
      </c>
      <c r="E114" s="1227"/>
      <c r="F114" s="1228"/>
      <c r="G114" s="1709"/>
      <c r="H114" s="886"/>
    </row>
    <row r="115" spans="1:8" ht="21.75" customHeight="1" x14ac:dyDescent="0.2">
      <c r="A115" s="1706"/>
      <c r="B115" s="378" t="s">
        <v>2</v>
      </c>
      <c r="C115" s="1689">
        <v>5620101505</v>
      </c>
      <c r="D115" s="579" t="s">
        <v>1248</v>
      </c>
      <c r="E115" s="1422"/>
      <c r="F115" s="1236"/>
      <c r="G115" s="1703"/>
      <c r="H115" s="886"/>
    </row>
    <row r="116" spans="1:8" ht="25.5" customHeight="1" x14ac:dyDescent="0.2">
      <c r="A116" s="1719"/>
      <c r="B116" s="378" t="s">
        <v>2</v>
      </c>
      <c r="C116" s="1700">
        <v>5620181520</v>
      </c>
      <c r="D116" s="2358" t="s">
        <v>2008</v>
      </c>
      <c r="E116" s="1232">
        <v>2000</v>
      </c>
      <c r="F116" s="1233">
        <v>2000</v>
      </c>
      <c r="G116" s="1716"/>
      <c r="H116" s="886"/>
    </row>
    <row r="117" spans="1:8" ht="22.5" customHeight="1" x14ac:dyDescent="0.2">
      <c r="A117" s="1717"/>
      <c r="B117" s="378" t="s">
        <v>2</v>
      </c>
      <c r="C117" s="1700">
        <v>5620181520</v>
      </c>
      <c r="D117" s="2358" t="s">
        <v>2009</v>
      </c>
      <c r="E117" s="1718"/>
      <c r="F117" s="1356"/>
      <c r="G117" s="1716"/>
      <c r="H117" s="886"/>
    </row>
    <row r="118" spans="1:8" ht="22.5" x14ac:dyDescent="0.2">
      <c r="A118" s="1719">
        <v>450</v>
      </c>
      <c r="B118" s="378" t="s">
        <v>2</v>
      </c>
      <c r="C118" s="2323" t="s">
        <v>1892</v>
      </c>
      <c r="D118" s="2281" t="s">
        <v>2013</v>
      </c>
      <c r="E118" s="1232">
        <v>2000</v>
      </c>
      <c r="F118" s="1233">
        <v>2000</v>
      </c>
      <c r="G118" s="1716"/>
      <c r="H118" s="886"/>
    </row>
    <row r="119" spans="1:8" ht="22.5" x14ac:dyDescent="0.2">
      <c r="A119" s="1717"/>
      <c r="B119" s="378" t="s">
        <v>2</v>
      </c>
      <c r="C119" s="2323" t="s">
        <v>1892</v>
      </c>
      <c r="D119" s="2282" t="s">
        <v>2014</v>
      </c>
      <c r="E119" s="1718"/>
      <c r="F119" s="1356"/>
      <c r="G119" s="1716"/>
      <c r="H119" s="886"/>
    </row>
    <row r="120" spans="1:8" ht="22.5" x14ac:dyDescent="0.2">
      <c r="A120" s="1944">
        <v>1000</v>
      </c>
      <c r="B120" s="378" t="s">
        <v>2</v>
      </c>
      <c r="C120" s="1929" t="s">
        <v>1893</v>
      </c>
      <c r="D120" s="2281" t="s">
        <v>1894</v>
      </c>
      <c r="E120" s="1734">
        <v>2000</v>
      </c>
      <c r="F120" s="1233">
        <v>2000</v>
      </c>
      <c r="G120" s="1733"/>
    </row>
    <row r="121" spans="1:8" ht="22.5" x14ac:dyDescent="0.2">
      <c r="A121" s="1731"/>
      <c r="B121" s="378" t="s">
        <v>2</v>
      </c>
      <c r="C121" s="1929" t="s">
        <v>1893</v>
      </c>
      <c r="D121" s="2282" t="s">
        <v>1895</v>
      </c>
      <c r="E121" s="1732"/>
      <c r="F121" s="1725"/>
      <c r="G121" s="1733"/>
    </row>
    <row r="122" spans="1:8" ht="22.5" x14ac:dyDescent="0.2">
      <c r="A122" s="1691">
        <v>58</v>
      </c>
      <c r="B122" s="1722" t="s">
        <v>2</v>
      </c>
      <c r="C122" s="1945">
        <v>7620061702</v>
      </c>
      <c r="D122" s="824" t="s">
        <v>1042</v>
      </c>
      <c r="E122" s="1230"/>
      <c r="F122" s="1723"/>
      <c r="G122" s="1724"/>
      <c r="H122" s="886"/>
    </row>
    <row r="123" spans="1:8" ht="22.5" x14ac:dyDescent="0.2">
      <c r="A123" s="1706"/>
      <c r="B123" s="378" t="s">
        <v>2</v>
      </c>
      <c r="C123" s="2367">
        <v>7620061702</v>
      </c>
      <c r="D123" s="819" t="s">
        <v>1043</v>
      </c>
      <c r="E123" s="1422"/>
      <c r="F123" s="1725"/>
      <c r="G123" s="1714"/>
      <c r="H123" s="886"/>
    </row>
    <row r="124" spans="1:8" ht="22.5" x14ac:dyDescent="0.2">
      <c r="A124" s="1690"/>
      <c r="B124" s="378" t="s">
        <v>2</v>
      </c>
      <c r="C124" s="2323" t="s">
        <v>2282</v>
      </c>
      <c r="D124" s="2281" t="s">
        <v>2010</v>
      </c>
      <c r="E124" s="1227">
        <v>1300</v>
      </c>
      <c r="F124" s="1228">
        <v>1300</v>
      </c>
      <c r="G124" s="1703"/>
      <c r="H124" s="886"/>
    </row>
    <row r="125" spans="1:8" ht="22.5" x14ac:dyDescent="0.2">
      <c r="A125" s="1720"/>
      <c r="B125" s="927" t="s">
        <v>2</v>
      </c>
      <c r="C125" s="2337" t="s">
        <v>2282</v>
      </c>
      <c r="D125" s="2439" t="s">
        <v>2011</v>
      </c>
      <c r="E125" s="1721"/>
      <c r="F125" s="1726"/>
      <c r="G125" s="1705"/>
      <c r="H125" s="886"/>
    </row>
    <row r="126" spans="1:8" ht="22.5" x14ac:dyDescent="0.2">
      <c r="A126" s="1691">
        <v>11000</v>
      </c>
      <c r="B126" s="927" t="s">
        <v>2</v>
      </c>
      <c r="C126" s="2337" t="s">
        <v>1896</v>
      </c>
      <c r="D126" s="2366" t="s">
        <v>1897</v>
      </c>
      <c r="E126" s="1230"/>
      <c r="F126" s="1726"/>
      <c r="G126" s="1705"/>
    </row>
    <row r="127" spans="1:8" ht="22.5" x14ac:dyDescent="0.2">
      <c r="A127" s="1720"/>
      <c r="B127" s="378" t="s">
        <v>2</v>
      </c>
      <c r="C127" s="2323" t="s">
        <v>1896</v>
      </c>
      <c r="D127" s="2282" t="s">
        <v>1898</v>
      </c>
      <c r="E127" s="1721"/>
      <c r="F127" s="1726"/>
      <c r="G127" s="1703"/>
    </row>
    <row r="128" spans="1:8" ht="22.5" x14ac:dyDescent="0.2">
      <c r="A128" s="1691">
        <v>1800</v>
      </c>
      <c r="B128" s="1722" t="s">
        <v>2</v>
      </c>
      <c r="C128" s="1702">
        <v>9620061907</v>
      </c>
      <c r="D128" s="1728" t="s">
        <v>1044</v>
      </c>
      <c r="E128" s="1230">
        <v>100</v>
      </c>
      <c r="F128" s="2437">
        <v>100</v>
      </c>
      <c r="G128" s="1727"/>
      <c r="H128" s="886"/>
    </row>
    <row r="129" spans="1:8" ht="22.5" x14ac:dyDescent="0.2">
      <c r="A129" s="1706"/>
      <c r="B129" s="378" t="s">
        <v>2</v>
      </c>
      <c r="C129" s="1700">
        <v>9620061907</v>
      </c>
      <c r="D129" s="1946" t="s">
        <v>1186</v>
      </c>
      <c r="E129" s="1707"/>
      <c r="F129" s="1708"/>
      <c r="G129" s="529"/>
      <c r="H129" s="886"/>
    </row>
    <row r="130" spans="1:8" ht="22.5" x14ac:dyDescent="0.2">
      <c r="A130" s="1729">
        <v>2000</v>
      </c>
      <c r="B130" s="378" t="s">
        <v>2</v>
      </c>
      <c r="C130" s="2323" t="s">
        <v>1902</v>
      </c>
      <c r="D130" s="2281" t="s">
        <v>1912</v>
      </c>
      <c r="E130" s="1230">
        <v>2000</v>
      </c>
      <c r="F130" s="2438">
        <v>2000</v>
      </c>
      <c r="G130" s="540"/>
      <c r="H130" s="886"/>
    </row>
    <row r="131" spans="1:8" ht="22.5" x14ac:dyDescent="0.2">
      <c r="A131" s="1720"/>
      <c r="B131" s="378" t="s">
        <v>2</v>
      </c>
      <c r="C131" s="2323" t="s">
        <v>1902</v>
      </c>
      <c r="D131" s="2282" t="s">
        <v>1911</v>
      </c>
      <c r="E131" s="1721"/>
      <c r="F131" s="2363"/>
      <c r="G131" s="540"/>
      <c r="H131" s="886"/>
    </row>
    <row r="132" spans="1:8" ht="22.5" x14ac:dyDescent="0.2">
      <c r="A132" s="1729">
        <v>10000</v>
      </c>
      <c r="B132" s="378" t="s">
        <v>2</v>
      </c>
      <c r="C132" s="2323" t="s">
        <v>1903</v>
      </c>
      <c r="D132" s="2281" t="s">
        <v>1910</v>
      </c>
      <c r="E132" s="1230">
        <v>2000</v>
      </c>
      <c r="F132" s="2438">
        <v>2000</v>
      </c>
      <c r="G132" s="540"/>
      <c r="H132" s="886"/>
    </row>
    <row r="133" spans="1:8" ht="22.5" x14ac:dyDescent="0.2">
      <c r="A133" s="1720"/>
      <c r="B133" s="378" t="s">
        <v>2</v>
      </c>
      <c r="C133" s="2323" t="s">
        <v>1903</v>
      </c>
      <c r="D133" s="2282" t="s">
        <v>1909</v>
      </c>
      <c r="E133" s="1721"/>
      <c r="F133" s="2363"/>
      <c r="G133" s="540"/>
      <c r="H133" s="886"/>
    </row>
    <row r="134" spans="1:8" ht="22.5" x14ac:dyDescent="0.2">
      <c r="A134" s="1729">
        <v>4000</v>
      </c>
      <c r="B134" s="378" t="s">
        <v>2</v>
      </c>
      <c r="C134" s="2323" t="s">
        <v>1904</v>
      </c>
      <c r="D134" s="2281" t="s">
        <v>1908</v>
      </c>
      <c r="E134" s="1230">
        <v>2000</v>
      </c>
      <c r="F134" s="2438">
        <v>2000</v>
      </c>
      <c r="G134" s="540"/>
      <c r="H134" s="886"/>
    </row>
    <row r="135" spans="1:8" ht="22.5" x14ac:dyDescent="0.2">
      <c r="A135" s="1720"/>
      <c r="B135" s="378" t="s">
        <v>2</v>
      </c>
      <c r="C135" s="2323" t="s">
        <v>1904</v>
      </c>
      <c r="D135" s="2282" t="s">
        <v>1907</v>
      </c>
      <c r="E135" s="1721"/>
      <c r="F135" s="2363"/>
      <c r="G135" s="540"/>
      <c r="H135" s="886"/>
    </row>
    <row r="136" spans="1:8" ht="22.5" x14ac:dyDescent="0.2">
      <c r="A136" s="1729">
        <v>4000</v>
      </c>
      <c r="B136" s="378" t="s">
        <v>2</v>
      </c>
      <c r="C136" s="2323" t="s">
        <v>2012</v>
      </c>
      <c r="D136" s="2281" t="s">
        <v>1906</v>
      </c>
      <c r="E136" s="1230"/>
      <c r="F136" s="2363"/>
      <c r="G136" s="540"/>
      <c r="H136" s="886"/>
    </row>
    <row r="137" spans="1:8" ht="22.5" x14ac:dyDescent="0.2">
      <c r="A137" s="1720"/>
      <c r="B137" s="378" t="s">
        <v>2</v>
      </c>
      <c r="C137" s="2323" t="s">
        <v>2012</v>
      </c>
      <c r="D137" s="2281" t="s">
        <v>1905</v>
      </c>
      <c r="E137" s="1721"/>
      <c r="F137" s="2363"/>
      <c r="G137" s="540"/>
      <c r="H137" s="886"/>
    </row>
    <row r="138" spans="1:8" ht="22.5" x14ac:dyDescent="0.2">
      <c r="A138" s="1729">
        <v>45000</v>
      </c>
      <c r="B138" s="1950" t="s">
        <v>2</v>
      </c>
      <c r="C138" s="1700">
        <v>14620030000</v>
      </c>
      <c r="D138" s="552" t="s">
        <v>1878</v>
      </c>
      <c r="E138" s="1730">
        <v>70000</v>
      </c>
      <c r="F138" s="2438">
        <v>70000</v>
      </c>
      <c r="G138" s="1954"/>
      <c r="H138" s="886"/>
    </row>
    <row r="139" spans="1:8" ht="22.5" x14ac:dyDescent="0.2">
      <c r="A139" s="1731"/>
      <c r="B139" s="1951" t="s">
        <v>2</v>
      </c>
      <c r="C139" s="1700">
        <v>14620030000</v>
      </c>
      <c r="D139" s="337" t="s">
        <v>1879</v>
      </c>
      <c r="E139" s="1732"/>
      <c r="F139" s="1952"/>
      <c r="G139" s="1955"/>
      <c r="H139" s="886"/>
    </row>
    <row r="140" spans="1:8" ht="22.5" x14ac:dyDescent="0.2">
      <c r="A140" s="1729">
        <v>600</v>
      </c>
      <c r="B140" s="558" t="s">
        <v>2</v>
      </c>
      <c r="C140" s="2323" t="s">
        <v>1899</v>
      </c>
      <c r="D140" s="2281" t="s">
        <v>1900</v>
      </c>
      <c r="E140" s="2362"/>
      <c r="F140" s="2360"/>
      <c r="G140" s="2361"/>
      <c r="H140" s="886"/>
    </row>
    <row r="141" spans="1:8" ht="23.25" thickBot="1" x14ac:dyDescent="0.25">
      <c r="A141" s="1735"/>
      <c r="B141" s="1958" t="s">
        <v>2</v>
      </c>
      <c r="C141" s="2333" t="s">
        <v>1899</v>
      </c>
      <c r="D141" s="2286" t="s">
        <v>1901</v>
      </c>
      <c r="E141" s="2365"/>
      <c r="F141" s="1953"/>
      <c r="G141" s="1956"/>
      <c r="H141" s="886"/>
    </row>
    <row r="145" spans="1:8" x14ac:dyDescent="0.2">
      <c r="A145" s="3160"/>
      <c r="B145" s="3160"/>
      <c r="C145" s="3160"/>
      <c r="G145" s="963"/>
      <c r="H145" s="886"/>
    </row>
    <row r="146" spans="1:8" ht="12.75" x14ac:dyDescent="0.2">
      <c r="A146" s="1109"/>
      <c r="B146" s="1109"/>
      <c r="C146" s="1109"/>
      <c r="F146" s="411"/>
      <c r="G146" s="963"/>
      <c r="H146" s="886"/>
    </row>
    <row r="147" spans="1:8" x14ac:dyDescent="0.2">
      <c r="A147" s="3160"/>
      <c r="B147" s="3160"/>
      <c r="C147" s="3160"/>
      <c r="G147" s="963"/>
      <c r="H147" s="886"/>
    </row>
    <row r="148" spans="1:8" ht="12.75" x14ac:dyDescent="0.2">
      <c r="A148" s="1109"/>
      <c r="B148" s="1109"/>
      <c r="C148" s="1109"/>
      <c r="F148" s="411"/>
      <c r="G148" s="963"/>
      <c r="H148" s="886"/>
    </row>
    <row r="149" spans="1:8" x14ac:dyDescent="0.2">
      <c r="A149" s="3160"/>
      <c r="B149" s="3160"/>
      <c r="C149" s="3160"/>
      <c r="G149" s="963"/>
      <c r="H149" s="886"/>
    </row>
    <row r="150" spans="1:8" ht="18.75" customHeight="1" x14ac:dyDescent="0.2">
      <c r="B150" s="886"/>
      <c r="C150" s="886"/>
      <c r="H150" s="886"/>
    </row>
    <row r="151" spans="1:8" x14ac:dyDescent="0.2">
      <c r="B151" s="886"/>
      <c r="C151" s="886"/>
      <c r="H151" s="886"/>
    </row>
    <row r="152" spans="1:8" ht="11.25" customHeight="1" x14ac:dyDescent="0.2">
      <c r="B152" s="886"/>
      <c r="C152" s="886"/>
      <c r="H152" s="886"/>
    </row>
    <row r="153" spans="1:8" ht="21.75" customHeight="1" x14ac:dyDescent="0.2">
      <c r="B153" s="886"/>
      <c r="C153" s="886"/>
      <c r="H153" s="886"/>
    </row>
    <row r="154" spans="1:8" ht="15" customHeight="1" x14ac:dyDescent="0.2">
      <c r="B154" s="886"/>
      <c r="C154" s="886"/>
      <c r="H154" s="886"/>
    </row>
    <row r="155" spans="1:8" x14ac:dyDescent="0.2">
      <c r="B155" s="886"/>
      <c r="H155" s="886"/>
    </row>
    <row r="156" spans="1:8" x14ac:dyDescent="0.2">
      <c r="A156" s="1459"/>
      <c r="B156" s="544"/>
      <c r="C156" s="1736"/>
      <c r="D156" s="191"/>
      <c r="E156" s="1459"/>
      <c r="F156" s="1737"/>
      <c r="G156" s="1738"/>
      <c r="H156" s="886"/>
    </row>
    <row r="157" spans="1:8" x14ac:dyDescent="0.2">
      <c r="B157" s="886"/>
      <c r="H157" s="886"/>
    </row>
    <row r="158" spans="1:8" x14ac:dyDescent="0.2">
      <c r="B158" s="886"/>
      <c r="H158" s="886"/>
    </row>
    <row r="159" spans="1:8" ht="11.25" customHeight="1" x14ac:dyDescent="0.2">
      <c r="B159" s="886"/>
      <c r="H159" s="886"/>
    </row>
    <row r="160" spans="1:8" ht="20.25" customHeight="1" x14ac:dyDescent="0.2">
      <c r="B160" s="886"/>
      <c r="H160" s="886"/>
    </row>
    <row r="161" spans="2:8" x14ac:dyDescent="0.2">
      <c r="B161" s="886"/>
      <c r="H161" s="886"/>
    </row>
    <row r="162" spans="2:8" x14ac:dyDescent="0.2">
      <c r="B162" s="886"/>
      <c r="H162" s="886"/>
    </row>
    <row r="163" spans="2:8" x14ac:dyDescent="0.2">
      <c r="B163" s="886"/>
      <c r="H163" s="886"/>
    </row>
    <row r="164" spans="2:8" x14ac:dyDescent="0.2">
      <c r="B164" s="886"/>
      <c r="H164" s="886"/>
    </row>
    <row r="165" spans="2:8" x14ac:dyDescent="0.2">
      <c r="B165" s="886"/>
      <c r="H165" s="886"/>
    </row>
    <row r="166" spans="2:8" x14ac:dyDescent="0.2">
      <c r="B166" s="886"/>
      <c r="H166" s="886"/>
    </row>
    <row r="167" spans="2:8" x14ac:dyDescent="0.2">
      <c r="B167" s="886"/>
      <c r="H167" s="886"/>
    </row>
    <row r="168" spans="2:8" x14ac:dyDescent="0.2">
      <c r="B168" s="886"/>
      <c r="H168" s="886"/>
    </row>
    <row r="169" spans="2:8" x14ac:dyDescent="0.2">
      <c r="B169" s="886"/>
      <c r="H169" s="886"/>
    </row>
    <row r="170" spans="2:8" x14ac:dyDescent="0.2">
      <c r="B170" s="886"/>
      <c r="H170" s="886"/>
    </row>
    <row r="171" spans="2:8" x14ac:dyDescent="0.2">
      <c r="B171" s="886"/>
      <c r="H171" s="886"/>
    </row>
    <row r="172" spans="2:8" x14ac:dyDescent="0.2">
      <c r="B172" s="886"/>
      <c r="H172" s="886"/>
    </row>
    <row r="173" spans="2:8" x14ac:dyDescent="0.2">
      <c r="B173" s="886"/>
      <c r="H173" s="886"/>
    </row>
    <row r="174" spans="2:8" x14ac:dyDescent="0.2">
      <c r="B174" s="886"/>
      <c r="H174" s="886"/>
    </row>
    <row r="175" spans="2:8" x14ac:dyDescent="0.2">
      <c r="B175" s="886"/>
      <c r="H175" s="886"/>
    </row>
    <row r="176" spans="2:8" x14ac:dyDescent="0.2">
      <c r="B176" s="544"/>
      <c r="D176" s="191"/>
    </row>
    <row r="177" spans="4:4" x14ac:dyDescent="0.2">
      <c r="D177" s="191"/>
    </row>
  </sheetData>
  <mergeCells count="44">
    <mergeCell ref="A145:C145"/>
    <mergeCell ref="A147:C147"/>
    <mergeCell ref="A149:C149"/>
    <mergeCell ref="G111:G112"/>
    <mergeCell ref="F111:F112"/>
    <mergeCell ref="A111:A112"/>
    <mergeCell ref="B111:B112"/>
    <mergeCell ref="C111:C112"/>
    <mergeCell ref="D111:D112"/>
    <mergeCell ref="E111:E112"/>
    <mergeCell ref="G49:G50"/>
    <mergeCell ref="A66:A67"/>
    <mergeCell ref="B66:B67"/>
    <mergeCell ref="C66:C67"/>
    <mergeCell ref="D66:D67"/>
    <mergeCell ref="E66:E67"/>
    <mergeCell ref="F66:F67"/>
    <mergeCell ref="G66:G67"/>
    <mergeCell ref="A49:A50"/>
    <mergeCell ref="B49:B50"/>
    <mergeCell ref="C49:C50"/>
    <mergeCell ref="D49:D50"/>
    <mergeCell ref="E49:E50"/>
    <mergeCell ref="F49:F50"/>
    <mergeCell ref="G17:G18"/>
    <mergeCell ref="A34:A35"/>
    <mergeCell ref="B34:B35"/>
    <mergeCell ref="C34:C35"/>
    <mergeCell ref="D34:D35"/>
    <mergeCell ref="E34:E35"/>
    <mergeCell ref="F34:F35"/>
    <mergeCell ref="G34:G35"/>
    <mergeCell ref="A17:A18"/>
    <mergeCell ref="B17:B18"/>
    <mergeCell ref="C17:C18"/>
    <mergeCell ref="D17:D18"/>
    <mergeCell ref="E17:E18"/>
    <mergeCell ref="F17:F18"/>
    <mergeCell ref="A1:G1"/>
    <mergeCell ref="A3:G3"/>
    <mergeCell ref="C5:E5"/>
    <mergeCell ref="C7:C8"/>
    <mergeCell ref="D7:D8"/>
    <mergeCell ref="E7:E8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85" orientation="portrait" r:id="rId1"/>
  <headerFooter alignWithMargins="0"/>
  <rowBreaks count="2" manualBreakCount="2">
    <brk id="62" max="16383" man="1"/>
    <brk id="107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6ABF6-AF1F-4283-BBFC-4BA2D1F1E04D}">
  <sheetPr>
    <tabColor theme="7" tint="0.39997558519241921"/>
  </sheetPr>
  <dimension ref="A1:K26"/>
  <sheetViews>
    <sheetView topLeftCell="A22" workbookViewId="0">
      <selection activeCell="J12" sqref="J12"/>
    </sheetView>
  </sheetViews>
  <sheetFormatPr defaultColWidth="9.140625" defaultRowHeight="12.75" x14ac:dyDescent="0.2"/>
  <cols>
    <col min="1" max="16384" width="9.140625" style="2729"/>
  </cols>
  <sheetData>
    <row r="1" spans="1:11" ht="26.25" x14ac:dyDescent="0.4">
      <c r="A1" s="2985" t="s">
        <v>2425</v>
      </c>
      <c r="B1" s="2985"/>
      <c r="C1" s="2985"/>
      <c r="D1" s="2985"/>
      <c r="E1" s="2985"/>
      <c r="F1" s="2985"/>
      <c r="G1" s="2985"/>
      <c r="H1" s="2985"/>
      <c r="I1" s="2985"/>
      <c r="J1" s="2985"/>
      <c r="K1" s="2728"/>
    </row>
    <row r="21" spans="1:11" ht="26.25" customHeight="1" x14ac:dyDescent="0.2">
      <c r="A21" s="2986" t="s">
        <v>2426</v>
      </c>
      <c r="B21" s="2986"/>
      <c r="C21" s="2986"/>
      <c r="D21" s="2986"/>
      <c r="E21" s="2986"/>
      <c r="F21" s="2986"/>
      <c r="G21" s="2986"/>
      <c r="H21" s="2986"/>
      <c r="I21" s="2986"/>
      <c r="J21" s="2986"/>
      <c r="K21" s="2730"/>
    </row>
    <row r="22" spans="1:11" ht="12.75" customHeight="1" x14ac:dyDescent="0.2">
      <c r="A22" s="2730"/>
      <c r="B22" s="2730"/>
      <c r="C22" s="2730"/>
      <c r="D22" s="2730"/>
      <c r="E22" s="2730"/>
      <c r="F22" s="2730"/>
      <c r="G22" s="2730"/>
      <c r="H22" s="2730"/>
      <c r="I22" s="2730"/>
      <c r="J22" s="2730"/>
      <c r="K22" s="2730"/>
    </row>
    <row r="23" spans="1:11" ht="12.75" customHeight="1" x14ac:dyDescent="0.2">
      <c r="A23" s="2730"/>
      <c r="B23" s="2730"/>
      <c r="C23" s="2730"/>
      <c r="D23" s="2730"/>
      <c r="E23" s="2730"/>
      <c r="F23" s="2730"/>
      <c r="G23" s="2730"/>
      <c r="H23" s="2730"/>
      <c r="I23" s="2730"/>
      <c r="J23" s="2730"/>
      <c r="K23" s="2730"/>
    </row>
    <row r="24" spans="1:11" ht="12.75" customHeight="1" x14ac:dyDescent="0.2">
      <c r="A24" s="2730"/>
      <c r="B24" s="2730"/>
      <c r="C24" s="2730"/>
      <c r="D24" s="2730"/>
      <c r="E24" s="2730"/>
      <c r="F24" s="2730"/>
      <c r="G24" s="2730"/>
      <c r="H24" s="2730"/>
      <c r="I24" s="2730"/>
      <c r="J24" s="2730"/>
      <c r="K24" s="2730"/>
    </row>
    <row r="25" spans="1:11" ht="12.75" customHeight="1" x14ac:dyDescent="0.2">
      <c r="A25" s="2731"/>
      <c r="B25" s="2731"/>
      <c r="C25" s="2731"/>
      <c r="D25" s="2731"/>
      <c r="E25" s="2731"/>
      <c r="F25" s="2731"/>
      <c r="G25" s="2731"/>
      <c r="H25" s="2731"/>
      <c r="I25" s="2731"/>
      <c r="J25" s="2731"/>
      <c r="K25" s="2731"/>
    </row>
    <row r="26" spans="1:11" ht="12.75" customHeight="1" x14ac:dyDescent="0.2">
      <c r="A26" s="2731"/>
      <c r="B26" s="2731"/>
      <c r="C26" s="2731"/>
      <c r="D26" s="2731"/>
      <c r="E26" s="2731"/>
      <c r="F26" s="2731"/>
      <c r="G26" s="2731"/>
      <c r="H26" s="2731"/>
      <c r="I26" s="2731"/>
      <c r="J26" s="2731"/>
      <c r="K26" s="2731"/>
    </row>
  </sheetData>
  <mergeCells count="2">
    <mergeCell ref="A1:J1"/>
    <mergeCell ref="A21:J21"/>
  </mergeCells>
  <printOptions horizontalCentered="1"/>
  <pageMargins left="0.19685039370078741" right="0.19685039370078741" top="1.1811023622047245" bottom="0.19685039370078741" header="0.11811023622047245" footer="0.1181102362204724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7" tint="0.59999389629810485"/>
  </sheetPr>
  <dimension ref="A1:K197"/>
  <sheetViews>
    <sheetView zoomScaleNormal="100" zoomScaleSheetLayoutView="75" workbookViewId="0">
      <selection sqref="A1:G1"/>
    </sheetView>
  </sheetViews>
  <sheetFormatPr defaultColWidth="9.140625" defaultRowHeight="11.25" x14ac:dyDescent="0.2"/>
  <cols>
    <col min="1" max="1" width="9.140625" style="886"/>
    <col min="2" max="2" width="3.5703125" style="963" customWidth="1"/>
    <col min="3" max="3" width="10" style="886" customWidth="1"/>
    <col min="4" max="4" width="49.5703125" style="886" customWidth="1"/>
    <col min="5" max="5" width="10.42578125" style="886" customWidth="1"/>
    <col min="6" max="6" width="10.28515625" style="886" customWidth="1"/>
    <col min="7" max="7" width="13.5703125" style="886" customWidth="1"/>
    <col min="8" max="8" width="8.7109375" style="963" bestFit="1" customWidth="1"/>
    <col min="9" max="9" width="11.42578125" style="886" customWidth="1"/>
    <col min="10" max="10" width="12.28515625" style="886" customWidth="1"/>
    <col min="11" max="11" width="9.140625" style="886"/>
    <col min="12" max="12" width="9.140625" style="886" customWidth="1"/>
    <col min="13" max="16384" width="9.140625" style="886"/>
  </cols>
  <sheetData>
    <row r="1" spans="1:9" ht="18" customHeight="1" x14ac:dyDescent="0.25">
      <c r="A1" s="3014" t="s">
        <v>1937</v>
      </c>
      <c r="B1" s="3014"/>
      <c r="C1" s="3014"/>
      <c r="D1" s="3014"/>
      <c r="E1" s="3014"/>
      <c r="F1" s="3014"/>
      <c r="G1" s="3014"/>
      <c r="H1" s="91"/>
      <c r="I1" s="91"/>
    </row>
    <row r="2" spans="1:9" ht="12.75" customHeight="1" x14ac:dyDescent="0.2"/>
    <row r="3" spans="1:9" s="3" customFormat="1" ht="15.75" x14ac:dyDescent="0.25">
      <c r="A3" s="3064" t="s">
        <v>679</v>
      </c>
      <c r="B3" s="3064"/>
      <c r="C3" s="3064"/>
      <c r="D3" s="3064"/>
      <c r="E3" s="3064"/>
      <c r="F3" s="3064"/>
      <c r="G3" s="3064"/>
      <c r="H3" s="92"/>
    </row>
    <row r="4" spans="1:9" s="3" customFormat="1" ht="15.75" x14ac:dyDescent="0.25">
      <c r="B4" s="162"/>
      <c r="C4" s="162"/>
      <c r="D4" s="162"/>
      <c r="E4" s="162"/>
      <c r="F4" s="162"/>
      <c r="G4" s="162"/>
      <c r="H4" s="162"/>
    </row>
    <row r="5" spans="1:9" s="163" customFormat="1" ht="15.75" customHeight="1" x14ac:dyDescent="0.25">
      <c r="B5" s="164"/>
      <c r="C5" s="3065" t="s">
        <v>2207</v>
      </c>
      <c r="D5" s="3065"/>
      <c r="E5" s="3065"/>
      <c r="F5" s="165"/>
      <c r="G5" s="165"/>
      <c r="H5" s="165"/>
    </row>
    <row r="6" spans="1:9" s="964" customFormat="1" ht="12" thickBot="1" x14ac:dyDescent="0.3">
      <c r="B6" s="965"/>
      <c r="C6" s="965"/>
      <c r="D6" s="965"/>
      <c r="E6" s="166" t="s">
        <v>106</v>
      </c>
      <c r="F6" s="166"/>
      <c r="G6" s="966"/>
    </row>
    <row r="7" spans="1:9" s="967" customFormat="1" ht="12.75" customHeight="1" x14ac:dyDescent="0.25">
      <c r="B7" s="1129"/>
      <c r="C7" s="3132" t="s">
        <v>142</v>
      </c>
      <c r="D7" s="3068" t="s">
        <v>143</v>
      </c>
      <c r="E7" s="3070" t="s">
        <v>1947</v>
      </c>
      <c r="F7" s="88"/>
    </row>
    <row r="8" spans="1:9" s="964" customFormat="1" ht="12.75" customHeight="1" thickBot="1" x14ac:dyDescent="0.3">
      <c r="B8" s="1129"/>
      <c r="C8" s="3133"/>
      <c r="D8" s="3069"/>
      <c r="E8" s="3071"/>
      <c r="F8" s="88"/>
    </row>
    <row r="9" spans="1:9" s="964" customFormat="1" ht="12.75" customHeight="1" thickBot="1" x14ac:dyDescent="0.3">
      <c r="B9" s="167"/>
      <c r="C9" s="168" t="s">
        <v>309</v>
      </c>
      <c r="D9" s="169" t="s">
        <v>310</v>
      </c>
      <c r="E9" s="170">
        <f>SUM(E10:E14)</f>
        <v>473180.29000000004</v>
      </c>
      <c r="F9" s="171"/>
    </row>
    <row r="10" spans="1:9" s="969" customFormat="1" ht="12.75" customHeight="1" x14ac:dyDescent="0.2">
      <c r="B10" s="172"/>
      <c r="C10" s="173" t="s">
        <v>145</v>
      </c>
      <c r="D10" s="174" t="s">
        <v>146</v>
      </c>
      <c r="E10" s="219">
        <f>F21</f>
        <v>36554.590000000004</v>
      </c>
      <c r="F10" s="176"/>
      <c r="H10" s="90"/>
    </row>
    <row r="11" spans="1:9" s="969" customFormat="1" ht="12.75" customHeight="1" x14ac:dyDescent="0.2">
      <c r="B11" s="172"/>
      <c r="C11" s="177" t="s">
        <v>1045</v>
      </c>
      <c r="D11" s="178" t="s">
        <v>1046</v>
      </c>
      <c r="E11" s="180">
        <f>F53</f>
        <v>388400</v>
      </c>
      <c r="F11" s="176"/>
      <c r="H11" s="90"/>
    </row>
    <row r="12" spans="1:9" s="969" customFormat="1" ht="12.75" customHeight="1" x14ac:dyDescent="0.2">
      <c r="B12" s="172"/>
      <c r="C12" s="713" t="s">
        <v>147</v>
      </c>
      <c r="D12" s="714" t="s">
        <v>148</v>
      </c>
      <c r="E12" s="712">
        <f>F118</f>
        <v>16780</v>
      </c>
      <c r="F12" s="707"/>
      <c r="H12" s="90"/>
    </row>
    <row r="13" spans="1:9" s="969" customFormat="1" ht="12.75" customHeight="1" x14ac:dyDescent="0.2">
      <c r="B13" s="172"/>
      <c r="C13" s="177" t="s">
        <v>151</v>
      </c>
      <c r="D13" s="178" t="s">
        <v>1658</v>
      </c>
      <c r="E13" s="180">
        <f>F156</f>
        <v>21000</v>
      </c>
      <c r="F13" s="182"/>
      <c r="H13" s="90"/>
    </row>
    <row r="14" spans="1:9" s="969" customFormat="1" ht="12.75" customHeight="1" thickBot="1" x14ac:dyDescent="0.25">
      <c r="B14" s="172"/>
      <c r="C14" s="1847" t="s">
        <v>1047</v>
      </c>
      <c r="D14" s="1848" t="s">
        <v>1785</v>
      </c>
      <c r="E14" s="2236">
        <f>F172</f>
        <v>10445.700000000001</v>
      </c>
      <c r="F14" s="182"/>
      <c r="H14" s="90"/>
    </row>
    <row r="15" spans="1:9" s="3" customFormat="1" ht="12.75" customHeight="1" x14ac:dyDescent="0.25">
      <c r="B15" s="183"/>
      <c r="C15" s="2"/>
      <c r="D15" s="2"/>
      <c r="E15" s="2"/>
      <c r="F15" s="2"/>
      <c r="G15" s="364"/>
      <c r="H15" s="1739"/>
    </row>
    <row r="16" spans="1:9" ht="12.75" customHeight="1" x14ac:dyDescent="0.2">
      <c r="H16" s="1740"/>
    </row>
    <row r="17" spans="1:10" ht="18.75" customHeight="1" x14ac:dyDescent="0.2">
      <c r="B17" s="185" t="s">
        <v>1048</v>
      </c>
      <c r="C17" s="185"/>
      <c r="D17" s="185"/>
      <c r="E17" s="185"/>
      <c r="F17" s="185"/>
      <c r="G17" s="185"/>
      <c r="H17" s="165"/>
    </row>
    <row r="18" spans="1:10" ht="12.75" customHeight="1" thickBot="1" x14ac:dyDescent="0.25">
      <c r="B18" s="965"/>
      <c r="C18" s="965"/>
      <c r="D18" s="965"/>
      <c r="E18" s="166"/>
      <c r="F18" s="166"/>
      <c r="G18" s="166" t="s">
        <v>106</v>
      </c>
      <c r="H18" s="966"/>
    </row>
    <row r="19" spans="1:10" ht="12.75" customHeight="1" x14ac:dyDescent="0.2">
      <c r="A19" s="3074" t="s">
        <v>1943</v>
      </c>
      <c r="B19" s="3132" t="s">
        <v>155</v>
      </c>
      <c r="C19" s="3135" t="s">
        <v>1049</v>
      </c>
      <c r="D19" s="3078" t="s">
        <v>157</v>
      </c>
      <c r="E19" s="3156" t="s">
        <v>1948</v>
      </c>
      <c r="F19" s="3070" t="s">
        <v>1945</v>
      </c>
      <c r="G19" s="3183" t="s">
        <v>158</v>
      </c>
      <c r="H19" s="886"/>
    </row>
    <row r="20" spans="1:10" ht="19.5" customHeight="1" thickBot="1" x14ac:dyDescent="0.25">
      <c r="A20" s="3075"/>
      <c r="B20" s="3133"/>
      <c r="C20" s="3136"/>
      <c r="D20" s="3079"/>
      <c r="E20" s="3157"/>
      <c r="F20" s="3108"/>
      <c r="G20" s="3184"/>
      <c r="H20" s="886"/>
    </row>
    <row r="21" spans="1:10" s="908" customFormat="1" ht="15" customHeight="1" thickBot="1" x14ac:dyDescent="0.3">
      <c r="A21" s="1741">
        <f>A22+A30</f>
        <v>32119.87</v>
      </c>
      <c r="B21" s="255" t="s">
        <v>2</v>
      </c>
      <c r="C21" s="256" t="s">
        <v>159</v>
      </c>
      <c r="D21" s="169" t="s">
        <v>160</v>
      </c>
      <c r="E21" s="1741">
        <f>E22+E30</f>
        <v>36554.590000000004</v>
      </c>
      <c r="F21" s="1741">
        <f>F22+F30</f>
        <v>36554.590000000004</v>
      </c>
      <c r="G21" s="976" t="s">
        <v>6</v>
      </c>
      <c r="I21" s="1742"/>
      <c r="J21" s="1743"/>
    </row>
    <row r="22" spans="1:10" ht="12.75" customHeight="1" x14ac:dyDescent="0.2">
      <c r="A22" s="1455">
        <f>SUM(A23:A29)</f>
        <v>29929.87</v>
      </c>
      <c r="B22" s="1456" t="s">
        <v>513</v>
      </c>
      <c r="C22" s="351" t="s">
        <v>1050</v>
      </c>
      <c r="D22" s="1529" t="s">
        <v>1051</v>
      </c>
      <c r="E22" s="1970">
        <f>SUM(E23:E29)</f>
        <v>32309.590000000004</v>
      </c>
      <c r="F22" s="1568">
        <f>SUM(F23:F29)</f>
        <v>32309.590000000004</v>
      </c>
      <c r="G22" s="1744"/>
      <c r="H22" s="1036"/>
      <c r="I22" s="1745"/>
      <c r="J22" s="1746"/>
    </row>
    <row r="23" spans="1:10" ht="12.75" customHeight="1" x14ac:dyDescent="0.2">
      <c r="A23" s="1747">
        <v>18961.419999999998</v>
      </c>
      <c r="B23" s="1748" t="s">
        <v>170</v>
      </c>
      <c r="C23" s="1749" t="s">
        <v>1052</v>
      </c>
      <c r="D23" s="1750" t="s">
        <v>1053</v>
      </c>
      <c r="E23" s="1573">
        <v>20457.560000000001</v>
      </c>
      <c r="F23" s="1574">
        <v>20457.560000000001</v>
      </c>
      <c r="G23" s="269"/>
      <c r="H23" s="886"/>
      <c r="I23" s="1745"/>
      <c r="J23" s="1746"/>
    </row>
    <row r="24" spans="1:10" ht="12.75" customHeight="1" x14ac:dyDescent="0.2">
      <c r="A24" s="1747">
        <v>2000</v>
      </c>
      <c r="B24" s="1748" t="s">
        <v>170</v>
      </c>
      <c r="C24" s="1749" t="s">
        <v>1054</v>
      </c>
      <c r="D24" s="1750" t="s">
        <v>2284</v>
      </c>
      <c r="E24" s="1573">
        <v>2000</v>
      </c>
      <c r="F24" s="1574">
        <v>2000</v>
      </c>
      <c r="G24" s="269"/>
      <c r="H24" s="886"/>
      <c r="I24" s="1745"/>
      <c r="J24" s="1746"/>
    </row>
    <row r="25" spans="1:10" ht="12.75" customHeight="1" x14ac:dyDescent="0.2">
      <c r="A25" s="1747">
        <v>4326</v>
      </c>
      <c r="B25" s="1748" t="s">
        <v>170</v>
      </c>
      <c r="C25" s="1749" t="s">
        <v>1055</v>
      </c>
      <c r="D25" s="1750" t="s">
        <v>1056</v>
      </c>
      <c r="E25" s="1573">
        <v>4758.6000000000004</v>
      </c>
      <c r="F25" s="1574">
        <v>4758.6000000000004</v>
      </c>
      <c r="G25" s="269"/>
      <c r="H25" s="886"/>
      <c r="I25" s="1745"/>
      <c r="J25" s="1746"/>
    </row>
    <row r="26" spans="1:10" s="1752" customFormat="1" ht="22.5" x14ac:dyDescent="0.25">
      <c r="A26" s="1069">
        <v>54</v>
      </c>
      <c r="B26" s="1050" t="s">
        <v>170</v>
      </c>
      <c r="C26" s="483" t="s">
        <v>1057</v>
      </c>
      <c r="D26" s="1070" t="s">
        <v>1058</v>
      </c>
      <c r="E26" s="1147">
        <v>54</v>
      </c>
      <c r="F26" s="1051">
        <v>54</v>
      </c>
      <c r="G26" s="1751"/>
      <c r="I26" s="1745"/>
      <c r="J26" s="1746"/>
    </row>
    <row r="27" spans="1:10" ht="12.75" customHeight="1" x14ac:dyDescent="0.2">
      <c r="A27" s="1747">
        <v>5</v>
      </c>
      <c r="B27" s="1748" t="s">
        <v>170</v>
      </c>
      <c r="C27" s="1749" t="s">
        <v>1059</v>
      </c>
      <c r="D27" s="1750" t="s">
        <v>1060</v>
      </c>
      <c r="E27" s="1573">
        <v>5</v>
      </c>
      <c r="F27" s="1574">
        <v>5</v>
      </c>
      <c r="G27" s="269"/>
      <c r="H27" s="886"/>
      <c r="I27" s="1742"/>
      <c r="J27" s="1743"/>
    </row>
    <row r="28" spans="1:10" ht="12.75" customHeight="1" x14ac:dyDescent="0.2">
      <c r="A28" s="1020">
        <v>73.7</v>
      </c>
      <c r="B28" s="1538" t="s">
        <v>170</v>
      </c>
      <c r="C28" s="1539" t="s">
        <v>1061</v>
      </c>
      <c r="D28" s="1540" t="s">
        <v>1062</v>
      </c>
      <c r="E28" s="1541">
        <v>73.7</v>
      </c>
      <c r="F28" s="1361">
        <v>73.7</v>
      </c>
      <c r="G28" s="269"/>
      <c r="H28" s="886"/>
    </row>
    <row r="29" spans="1:10" ht="12.75" customHeight="1" x14ac:dyDescent="0.2">
      <c r="A29" s="1753">
        <v>4509.75</v>
      </c>
      <c r="B29" s="1754" t="s">
        <v>170</v>
      </c>
      <c r="C29" s="1539" t="s">
        <v>1063</v>
      </c>
      <c r="D29" s="1755" t="s">
        <v>1064</v>
      </c>
      <c r="E29" s="1756">
        <v>4960.7299999999996</v>
      </c>
      <c r="F29" s="1757">
        <v>4960.7299999999996</v>
      </c>
      <c r="G29" s="1758"/>
      <c r="H29" s="886"/>
    </row>
    <row r="30" spans="1:10" ht="12.75" customHeight="1" x14ac:dyDescent="0.2">
      <c r="A30" s="1759">
        <f>SUM(A31:A46)</f>
        <v>2190</v>
      </c>
      <c r="B30" s="765" t="s">
        <v>513</v>
      </c>
      <c r="C30" s="1760" t="s">
        <v>1050</v>
      </c>
      <c r="D30" s="1761" t="s">
        <v>1065</v>
      </c>
      <c r="E30" s="1567">
        <f>SUM(E31:E46)</f>
        <v>4245</v>
      </c>
      <c r="F30" s="1568">
        <f>SUM(F31:F46)</f>
        <v>4245</v>
      </c>
      <c r="G30" s="1762"/>
      <c r="H30" s="886"/>
      <c r="I30" s="1745"/>
      <c r="J30" s="1746"/>
    </row>
    <row r="31" spans="1:10" ht="12.75" customHeight="1" x14ac:dyDescent="0.2">
      <c r="A31" s="1763">
        <v>5</v>
      </c>
      <c r="B31" s="1764" t="s">
        <v>170</v>
      </c>
      <c r="C31" s="1539" t="s">
        <v>1066</v>
      </c>
      <c r="D31" s="1765" t="s">
        <v>1067</v>
      </c>
      <c r="E31" s="1766">
        <v>5</v>
      </c>
      <c r="F31" s="1767">
        <v>5</v>
      </c>
      <c r="G31" s="1768"/>
      <c r="H31" s="886"/>
      <c r="I31" s="1745"/>
      <c r="J31" s="1746"/>
    </row>
    <row r="32" spans="1:10" ht="12.75" customHeight="1" x14ac:dyDescent="0.2">
      <c r="A32" s="1020">
        <v>140</v>
      </c>
      <c r="B32" s="1641" t="s">
        <v>1068</v>
      </c>
      <c r="C32" s="1539" t="s">
        <v>1066</v>
      </c>
      <c r="D32" s="1769" t="s">
        <v>2283</v>
      </c>
      <c r="E32" s="1541">
        <v>140</v>
      </c>
      <c r="F32" s="1361">
        <v>140</v>
      </c>
      <c r="G32" s="269"/>
      <c r="H32" s="886"/>
      <c r="I32" s="1770"/>
      <c r="J32" s="1771"/>
    </row>
    <row r="33" spans="1:10" ht="12.75" customHeight="1" x14ac:dyDescent="0.2">
      <c r="A33" s="1020"/>
      <c r="B33" s="1641" t="s">
        <v>1068</v>
      </c>
      <c r="C33" s="1539" t="s">
        <v>1066</v>
      </c>
      <c r="D33" s="1769" t="s">
        <v>1069</v>
      </c>
      <c r="E33" s="1541">
        <v>150</v>
      </c>
      <c r="F33" s="1361">
        <v>150</v>
      </c>
      <c r="G33" s="269"/>
      <c r="H33" s="886"/>
      <c r="I33" s="1772"/>
      <c r="J33" s="1771"/>
    </row>
    <row r="34" spans="1:10" ht="12.75" customHeight="1" x14ac:dyDescent="0.2">
      <c r="A34" s="1020">
        <v>20</v>
      </c>
      <c r="B34" s="1641" t="s">
        <v>1068</v>
      </c>
      <c r="C34" s="1539" t="s">
        <v>1066</v>
      </c>
      <c r="D34" s="1769" t="s">
        <v>2285</v>
      </c>
      <c r="E34" s="1541">
        <v>80</v>
      </c>
      <c r="F34" s="1361">
        <v>80</v>
      </c>
      <c r="G34" s="269"/>
      <c r="H34" s="886"/>
      <c r="I34" s="1772"/>
      <c r="J34" s="1773"/>
    </row>
    <row r="35" spans="1:10" ht="12.75" customHeight="1" x14ac:dyDescent="0.2">
      <c r="A35" s="1020">
        <v>500</v>
      </c>
      <c r="B35" s="1641" t="s">
        <v>1068</v>
      </c>
      <c r="C35" s="1539" t="s">
        <v>1066</v>
      </c>
      <c r="D35" s="1769" t="s">
        <v>1070</v>
      </c>
      <c r="E35" s="1541">
        <v>900</v>
      </c>
      <c r="F35" s="1361">
        <v>900</v>
      </c>
      <c r="G35" s="269"/>
      <c r="H35" s="886"/>
      <c r="I35" s="1772"/>
      <c r="J35" s="1771"/>
    </row>
    <row r="36" spans="1:10" ht="12.75" customHeight="1" x14ac:dyDescent="0.2">
      <c r="A36" s="1020">
        <v>100</v>
      </c>
      <c r="B36" s="1641" t="s">
        <v>1068</v>
      </c>
      <c r="C36" s="1539" t="s">
        <v>1066</v>
      </c>
      <c r="D36" s="1769" t="s">
        <v>1071</v>
      </c>
      <c r="E36" s="1541">
        <v>150</v>
      </c>
      <c r="F36" s="1361">
        <v>150</v>
      </c>
      <c r="G36" s="269"/>
      <c r="H36" s="886"/>
      <c r="I36" s="1772"/>
      <c r="J36" s="1771"/>
    </row>
    <row r="37" spans="1:10" ht="12.75" customHeight="1" x14ac:dyDescent="0.2">
      <c r="A37" s="1020">
        <v>300</v>
      </c>
      <c r="B37" s="1641" t="s">
        <v>1068</v>
      </c>
      <c r="C37" s="1539" t="s">
        <v>1066</v>
      </c>
      <c r="D37" s="1769" t="s">
        <v>1072</v>
      </c>
      <c r="E37" s="1541">
        <v>400</v>
      </c>
      <c r="F37" s="1361">
        <v>400</v>
      </c>
      <c r="G37" s="269"/>
      <c r="H37" s="886"/>
      <c r="I37" s="1774"/>
      <c r="J37" s="1775"/>
    </row>
    <row r="38" spans="1:10" ht="12.75" customHeight="1" x14ac:dyDescent="0.2">
      <c r="A38" s="1020">
        <v>190</v>
      </c>
      <c r="B38" s="1641" t="s">
        <v>1068</v>
      </c>
      <c r="C38" s="1539" t="s">
        <v>1066</v>
      </c>
      <c r="D38" s="1769" t="s">
        <v>1094</v>
      </c>
      <c r="E38" s="1541">
        <v>190</v>
      </c>
      <c r="F38" s="1361">
        <v>190</v>
      </c>
      <c r="G38" s="269"/>
      <c r="H38" s="886"/>
      <c r="I38" s="1774"/>
      <c r="J38" s="1775"/>
    </row>
    <row r="39" spans="1:10" ht="12.75" customHeight="1" x14ac:dyDescent="0.2">
      <c r="A39" s="1020">
        <v>600</v>
      </c>
      <c r="B39" s="1641" t="s">
        <v>1068</v>
      </c>
      <c r="C39" s="1539" t="s">
        <v>1066</v>
      </c>
      <c r="D39" s="1769" t="s">
        <v>1073</v>
      </c>
      <c r="E39" s="1541">
        <v>1700</v>
      </c>
      <c r="F39" s="1361">
        <v>1700</v>
      </c>
      <c r="G39" s="269"/>
      <c r="H39" s="886"/>
      <c r="I39" s="1774"/>
      <c r="J39" s="1773"/>
    </row>
    <row r="40" spans="1:10" ht="12.75" customHeight="1" x14ac:dyDescent="0.2">
      <c r="A40" s="1020">
        <v>200</v>
      </c>
      <c r="B40" s="1641" t="s">
        <v>1068</v>
      </c>
      <c r="C40" s="1539" t="s">
        <v>1066</v>
      </c>
      <c r="D40" s="1769" t="s">
        <v>1074</v>
      </c>
      <c r="E40" s="1541">
        <v>250</v>
      </c>
      <c r="F40" s="1361">
        <v>250</v>
      </c>
      <c r="G40" s="269"/>
      <c r="H40" s="886"/>
      <c r="I40" s="1774"/>
      <c r="J40" s="1773"/>
    </row>
    <row r="41" spans="1:10" ht="12.75" customHeight="1" x14ac:dyDescent="0.2">
      <c r="A41" s="1020">
        <v>5</v>
      </c>
      <c r="B41" s="1641" t="s">
        <v>1068</v>
      </c>
      <c r="C41" s="1539" t="s">
        <v>1066</v>
      </c>
      <c r="D41" s="1769" t="s">
        <v>1075</v>
      </c>
      <c r="E41" s="1541">
        <v>5</v>
      </c>
      <c r="F41" s="1361">
        <v>5</v>
      </c>
      <c r="G41" s="269"/>
      <c r="H41" s="886"/>
      <c r="I41" s="1774"/>
      <c r="J41" s="1773"/>
    </row>
    <row r="42" spans="1:10" ht="12.75" customHeight="1" x14ac:dyDescent="0.2">
      <c r="A42" s="1020">
        <v>0</v>
      </c>
      <c r="B42" s="1641" t="s">
        <v>170</v>
      </c>
      <c r="C42" s="1539" t="s">
        <v>1066</v>
      </c>
      <c r="D42" s="1769" t="s">
        <v>2286</v>
      </c>
      <c r="E42" s="1541">
        <v>10</v>
      </c>
      <c r="F42" s="1361">
        <v>10</v>
      </c>
      <c r="G42" s="269"/>
      <c r="H42" s="886"/>
      <c r="I42" s="1774"/>
      <c r="J42" s="1773"/>
    </row>
    <row r="43" spans="1:10" ht="12.75" customHeight="1" x14ac:dyDescent="0.2">
      <c r="A43" s="1020">
        <v>20</v>
      </c>
      <c r="B43" s="1641" t="s">
        <v>1068</v>
      </c>
      <c r="C43" s="1539" t="s">
        <v>1066</v>
      </c>
      <c r="D43" s="1769" t="s">
        <v>1076</v>
      </c>
      <c r="E43" s="1541">
        <v>20</v>
      </c>
      <c r="F43" s="1361">
        <v>20</v>
      </c>
      <c r="G43" s="269"/>
      <c r="H43" s="886"/>
      <c r="I43" s="1774"/>
      <c r="J43" s="1773"/>
    </row>
    <row r="44" spans="1:10" ht="12.75" customHeight="1" x14ac:dyDescent="0.2">
      <c r="A44" s="1020">
        <v>5</v>
      </c>
      <c r="B44" s="1641" t="s">
        <v>1068</v>
      </c>
      <c r="C44" s="1539" t="s">
        <v>1066</v>
      </c>
      <c r="D44" s="1769" t="s">
        <v>1077</v>
      </c>
      <c r="E44" s="1541">
        <v>5</v>
      </c>
      <c r="F44" s="1361">
        <v>5</v>
      </c>
      <c r="G44" s="269"/>
      <c r="H44" s="886"/>
      <c r="I44" s="1774"/>
      <c r="J44" s="1773"/>
    </row>
    <row r="45" spans="1:10" ht="12.75" customHeight="1" x14ac:dyDescent="0.2">
      <c r="A45" s="1020">
        <v>5</v>
      </c>
      <c r="B45" s="1641" t="s">
        <v>1068</v>
      </c>
      <c r="C45" s="1539" t="s">
        <v>1066</v>
      </c>
      <c r="D45" s="1769" t="s">
        <v>1078</v>
      </c>
      <c r="E45" s="1541">
        <v>5</v>
      </c>
      <c r="F45" s="1361">
        <v>5</v>
      </c>
      <c r="G45" s="269"/>
      <c r="H45" s="886"/>
      <c r="I45" s="1774"/>
      <c r="J45" s="1773"/>
    </row>
    <row r="46" spans="1:10" ht="12.75" customHeight="1" thickBot="1" x14ac:dyDescent="0.25">
      <c r="A46" s="2036">
        <v>100</v>
      </c>
      <c r="B46" s="2037" t="s">
        <v>1068</v>
      </c>
      <c r="C46" s="2038" t="s">
        <v>1079</v>
      </c>
      <c r="D46" s="2039" t="s">
        <v>1080</v>
      </c>
      <c r="E46" s="2040">
        <v>235</v>
      </c>
      <c r="F46" s="2041">
        <v>235</v>
      </c>
      <c r="G46" s="2042"/>
      <c r="H46" s="886"/>
      <c r="I46" s="1774"/>
      <c r="J46" s="1773"/>
    </row>
    <row r="47" spans="1:10" x14ac:dyDescent="0.2">
      <c r="B47" s="1776"/>
      <c r="C47" s="1777"/>
      <c r="D47" s="1777"/>
      <c r="E47" s="1777"/>
      <c r="F47" s="1777"/>
      <c r="G47" s="1777"/>
    </row>
    <row r="48" spans="1:10" x14ac:dyDescent="0.2">
      <c r="B48" s="1778"/>
      <c r="C48" s="1778"/>
      <c r="D48" s="1778"/>
      <c r="E48" s="1778"/>
      <c r="F48" s="1778"/>
      <c r="G48" s="1778"/>
      <c r="H48" s="1778"/>
    </row>
    <row r="49" spans="1:10" ht="18.75" customHeight="1" x14ac:dyDescent="0.2">
      <c r="B49" s="185" t="s">
        <v>1081</v>
      </c>
      <c r="C49" s="185"/>
      <c r="D49" s="185"/>
      <c r="E49" s="185"/>
      <c r="F49" s="185"/>
      <c r="G49" s="185"/>
      <c r="H49" s="165"/>
    </row>
    <row r="50" spans="1:10" ht="12" thickBot="1" x14ac:dyDescent="0.25">
      <c r="B50" s="965"/>
      <c r="C50" s="965"/>
      <c r="D50" s="965"/>
      <c r="E50" s="166"/>
      <c r="F50" s="166"/>
      <c r="G50" s="166" t="s">
        <v>106</v>
      </c>
      <c r="H50" s="966"/>
    </row>
    <row r="51" spans="1:10" ht="11.25" customHeight="1" x14ac:dyDescent="0.2">
      <c r="A51" s="3074" t="s">
        <v>1943</v>
      </c>
      <c r="B51" s="3132" t="s">
        <v>155</v>
      </c>
      <c r="C51" s="3135" t="s">
        <v>1082</v>
      </c>
      <c r="D51" s="3068" t="s">
        <v>1083</v>
      </c>
      <c r="E51" s="3156" t="s">
        <v>1948</v>
      </c>
      <c r="F51" s="3070" t="s">
        <v>1945</v>
      </c>
      <c r="G51" s="3183" t="s">
        <v>158</v>
      </c>
      <c r="H51" s="886"/>
      <c r="I51" s="1036"/>
    </row>
    <row r="52" spans="1:10" ht="17.25" customHeight="1" thickBot="1" x14ac:dyDescent="0.25">
      <c r="A52" s="3075"/>
      <c r="B52" s="3133"/>
      <c r="C52" s="3136"/>
      <c r="D52" s="3069"/>
      <c r="E52" s="3157"/>
      <c r="F52" s="3108"/>
      <c r="G52" s="3184"/>
      <c r="H52" s="886"/>
    </row>
    <row r="53" spans="1:10" s="908" customFormat="1" ht="16.5" customHeight="1" thickBot="1" x14ac:dyDescent="0.3">
      <c r="A53" s="432">
        <f>A54+A70</f>
        <v>343886.78</v>
      </c>
      <c r="B53" s="2023" t="s">
        <v>1</v>
      </c>
      <c r="C53" s="1779" t="s">
        <v>159</v>
      </c>
      <c r="D53" s="368" t="s">
        <v>1084</v>
      </c>
      <c r="E53" s="434">
        <f>E54+E70</f>
        <v>388400</v>
      </c>
      <c r="F53" s="434">
        <f>F54+F70</f>
        <v>388400</v>
      </c>
      <c r="G53" s="976" t="s">
        <v>6</v>
      </c>
      <c r="H53" s="975"/>
    </row>
    <row r="54" spans="1:10" s="908" customFormat="1" ht="13.5" customHeight="1" x14ac:dyDescent="0.25">
      <c r="A54" s="2129">
        <f>A55+A60</f>
        <v>298039.78000000003</v>
      </c>
      <c r="B54" s="1780" t="s">
        <v>161</v>
      </c>
      <c r="C54" s="1032" t="s">
        <v>1085</v>
      </c>
      <c r="D54" s="1963" t="s">
        <v>1202</v>
      </c>
      <c r="E54" s="1545">
        <v>325904</v>
      </c>
      <c r="F54" s="1546">
        <v>325904</v>
      </c>
      <c r="G54" s="1781"/>
      <c r="I54" s="975"/>
    </row>
    <row r="55" spans="1:10" x14ac:dyDescent="0.2">
      <c r="A55" s="2130">
        <f>SUM(A56:A59)</f>
        <v>222649.45</v>
      </c>
      <c r="B55" s="1961" t="s">
        <v>6</v>
      </c>
      <c r="C55" s="1962" t="s">
        <v>1085</v>
      </c>
      <c r="D55" s="161" t="s">
        <v>1201</v>
      </c>
      <c r="E55" s="1967">
        <f>SUM(E56:E59)</f>
        <v>243727.34</v>
      </c>
      <c r="F55" s="1965">
        <f>SUM(F56:F59)</f>
        <v>243727.34</v>
      </c>
      <c r="G55" s="269"/>
      <c r="H55" s="886"/>
      <c r="I55" s="1783"/>
      <c r="J55" s="1784"/>
    </row>
    <row r="56" spans="1:10" x14ac:dyDescent="0.2">
      <c r="A56" s="2131">
        <v>217610.45</v>
      </c>
      <c r="B56" s="1782" t="s">
        <v>170</v>
      </c>
      <c r="C56" s="1539" t="s">
        <v>1085</v>
      </c>
      <c r="D56" s="1959" t="s">
        <v>1086</v>
      </c>
      <c r="E56" s="1785">
        <v>237688.34</v>
      </c>
      <c r="F56" s="1658">
        <v>237688.34</v>
      </c>
      <c r="G56" s="269"/>
      <c r="H56" s="1036"/>
      <c r="I56" s="1770"/>
      <c r="J56" s="1215"/>
    </row>
    <row r="57" spans="1:10" x14ac:dyDescent="0.2">
      <c r="A57" s="2131">
        <v>1000</v>
      </c>
      <c r="B57" s="1782" t="s">
        <v>170</v>
      </c>
      <c r="C57" s="1539" t="s">
        <v>1085</v>
      </c>
      <c r="D57" s="159" t="s">
        <v>1087</v>
      </c>
      <c r="E57" s="1785">
        <v>1000</v>
      </c>
      <c r="F57" s="1658">
        <v>1000</v>
      </c>
      <c r="G57" s="269"/>
      <c r="H57" s="886"/>
      <c r="I57" s="193"/>
      <c r="J57" s="1215"/>
    </row>
    <row r="58" spans="1:10" x14ac:dyDescent="0.2">
      <c r="A58" s="2131">
        <v>2039</v>
      </c>
      <c r="B58" s="1782" t="s">
        <v>170</v>
      </c>
      <c r="C58" s="1539" t="s">
        <v>1085</v>
      </c>
      <c r="D58" s="159" t="s">
        <v>1088</v>
      </c>
      <c r="E58" s="1785">
        <v>2039</v>
      </c>
      <c r="F58" s="1658">
        <v>2039</v>
      </c>
      <c r="G58" s="269"/>
      <c r="H58" s="886"/>
      <c r="I58" s="193"/>
      <c r="J58" s="1215"/>
    </row>
    <row r="59" spans="1:10" x14ac:dyDescent="0.2">
      <c r="A59" s="2131">
        <v>2000</v>
      </c>
      <c r="B59" s="1782" t="s">
        <v>170</v>
      </c>
      <c r="C59" s="1539" t="s">
        <v>1085</v>
      </c>
      <c r="D59" s="159" t="s">
        <v>1089</v>
      </c>
      <c r="E59" s="1785">
        <v>3000</v>
      </c>
      <c r="F59" s="1658">
        <v>3000</v>
      </c>
      <c r="G59" s="269"/>
      <c r="H59" s="886"/>
      <c r="I59" s="193"/>
      <c r="J59" s="1215"/>
    </row>
    <row r="60" spans="1:10" x14ac:dyDescent="0.2">
      <c r="A60" s="2132">
        <f>SUM(A61:A63)</f>
        <v>75390.33</v>
      </c>
      <c r="B60" s="1961" t="s">
        <v>6</v>
      </c>
      <c r="C60" s="1962" t="s">
        <v>1085</v>
      </c>
      <c r="D60" s="161" t="s">
        <v>1203</v>
      </c>
      <c r="E60" s="1964">
        <f>SUM(E61:E63)</f>
        <v>82176.66</v>
      </c>
      <c r="F60" s="1965">
        <f>SUM(F61:F63)</f>
        <v>82176.66</v>
      </c>
      <c r="G60" s="1966"/>
      <c r="H60" s="886"/>
      <c r="I60" s="1770"/>
      <c r="J60" s="1215"/>
    </row>
    <row r="61" spans="1:10" x14ac:dyDescent="0.2">
      <c r="A61" s="2018">
        <v>54215.39</v>
      </c>
      <c r="B61" s="1782" t="s">
        <v>170</v>
      </c>
      <c r="C61" s="1539" t="s">
        <v>1085</v>
      </c>
      <c r="D61" s="1959" t="s">
        <v>1204</v>
      </c>
      <c r="E61" s="1785">
        <v>59194.71</v>
      </c>
      <c r="F61" s="1658">
        <v>59194.71</v>
      </c>
      <c r="G61" s="269"/>
      <c r="H61" s="886"/>
      <c r="I61" s="1783"/>
      <c r="J61" s="1784"/>
    </row>
    <row r="62" spans="1:10" x14ac:dyDescent="0.2">
      <c r="A62" s="2018">
        <v>19674.939999999999</v>
      </c>
      <c r="B62" s="1782" t="s">
        <v>170</v>
      </c>
      <c r="C62" s="1539" t="s">
        <v>1085</v>
      </c>
      <c r="D62" s="1959" t="s">
        <v>1205</v>
      </c>
      <c r="E62" s="1785">
        <v>21481.95</v>
      </c>
      <c r="F62" s="1658">
        <v>21481.95</v>
      </c>
      <c r="G62" s="269"/>
      <c r="H62" s="886"/>
      <c r="I62" s="1783"/>
      <c r="J62" s="1784"/>
    </row>
    <row r="63" spans="1:10" ht="12" thickBot="1" x14ac:dyDescent="0.25">
      <c r="A63" s="2662">
        <v>1500</v>
      </c>
      <c r="B63" s="1563" t="s">
        <v>170</v>
      </c>
      <c r="C63" s="358" t="s">
        <v>1085</v>
      </c>
      <c r="D63" s="2663" t="s">
        <v>1090</v>
      </c>
      <c r="E63" s="2664">
        <v>1500</v>
      </c>
      <c r="F63" s="361">
        <v>1500</v>
      </c>
      <c r="G63" s="2665"/>
      <c r="H63" s="886"/>
      <c r="I63" s="1783"/>
      <c r="J63" s="1784"/>
    </row>
    <row r="64" spans="1:10" ht="11.25" customHeight="1" x14ac:dyDescent="0.2">
      <c r="A64" s="1786"/>
      <c r="C64" s="631"/>
      <c r="D64" s="189"/>
      <c r="E64" s="1786"/>
      <c r="F64" s="190"/>
      <c r="G64" s="823"/>
      <c r="H64" s="886"/>
      <c r="I64" s="1783"/>
      <c r="J64" s="1784"/>
    </row>
    <row r="65" spans="1:11" ht="18.75" customHeight="1" x14ac:dyDescent="0.2">
      <c r="B65" s="185" t="s">
        <v>1081</v>
      </c>
      <c r="C65" s="185"/>
      <c r="D65" s="185"/>
      <c r="E65" s="185"/>
      <c r="F65" s="185"/>
      <c r="G65" s="185"/>
      <c r="H65" s="165"/>
    </row>
    <row r="66" spans="1:11" ht="11.25" customHeight="1" thickBot="1" x14ac:dyDescent="0.25">
      <c r="B66" s="965"/>
      <c r="C66" s="965"/>
      <c r="D66" s="965"/>
      <c r="E66" s="166"/>
      <c r="F66" s="166"/>
      <c r="G66" s="166" t="s">
        <v>106</v>
      </c>
      <c r="H66" s="966"/>
      <c r="K66" s="1036"/>
    </row>
    <row r="67" spans="1:11" ht="11.25" customHeight="1" x14ac:dyDescent="0.2">
      <c r="A67" s="3074" t="s">
        <v>1943</v>
      </c>
      <c r="B67" s="3132" t="s">
        <v>155</v>
      </c>
      <c r="C67" s="3135" t="s">
        <v>1082</v>
      </c>
      <c r="D67" s="3078" t="s">
        <v>1083</v>
      </c>
      <c r="E67" s="3156" t="s">
        <v>1948</v>
      </c>
      <c r="F67" s="3070" t="s">
        <v>1945</v>
      </c>
      <c r="G67" s="3183" t="s">
        <v>158</v>
      </c>
      <c r="H67" s="886"/>
    </row>
    <row r="68" spans="1:11" ht="17.25" customHeight="1" thickBot="1" x14ac:dyDescent="0.25">
      <c r="A68" s="3075"/>
      <c r="B68" s="3133"/>
      <c r="C68" s="3136"/>
      <c r="D68" s="3079"/>
      <c r="E68" s="3157"/>
      <c r="F68" s="3108"/>
      <c r="G68" s="3184"/>
      <c r="H68" s="886"/>
    </row>
    <row r="69" spans="1:11" s="908" customFormat="1" ht="16.5" customHeight="1" thickBot="1" x14ac:dyDescent="0.3">
      <c r="A69" s="2014" t="s">
        <v>236</v>
      </c>
      <c r="B69" s="2023" t="s">
        <v>1</v>
      </c>
      <c r="C69" s="1779" t="s">
        <v>159</v>
      </c>
      <c r="D69" s="2024" t="s">
        <v>1084</v>
      </c>
      <c r="E69" s="1787" t="s">
        <v>236</v>
      </c>
      <c r="F69" s="1787" t="s">
        <v>236</v>
      </c>
      <c r="G69" s="976" t="s">
        <v>6</v>
      </c>
      <c r="H69" s="975"/>
    </row>
    <row r="70" spans="1:11" s="908" customFormat="1" ht="13.5" customHeight="1" x14ac:dyDescent="0.25">
      <c r="A70" s="2015">
        <f>A71+A101+A103+A104+A105+A106+A107+A102</f>
        <v>45847</v>
      </c>
      <c r="B70" s="1798" t="s">
        <v>161</v>
      </c>
      <c r="C70" s="1047" t="s">
        <v>6</v>
      </c>
      <c r="D70" s="2025" t="s">
        <v>1091</v>
      </c>
      <c r="E70" s="1550">
        <f>E71+E101+E102+E103+E104+E105+E106+E107</f>
        <v>62496</v>
      </c>
      <c r="F70" s="1551">
        <f>F71+F101+F102+F103+F104+F105+F106+F107</f>
        <v>62496</v>
      </c>
      <c r="G70" s="1788"/>
      <c r="H70" s="975"/>
      <c r="I70" s="1783"/>
      <c r="J70" s="1784"/>
    </row>
    <row r="71" spans="1:11" s="908" customFormat="1" x14ac:dyDescent="0.25">
      <c r="A71" s="2016">
        <f>SUM(A72:A100)</f>
        <v>32367</v>
      </c>
      <c r="B71" s="2026" t="s">
        <v>170</v>
      </c>
      <c r="C71" s="1789" t="s">
        <v>6</v>
      </c>
      <c r="D71" s="2027" t="s">
        <v>1092</v>
      </c>
      <c r="E71" s="2672">
        <f>SUM(E72:E100)</f>
        <v>46712</v>
      </c>
      <c r="F71" s="2673">
        <f>SUM(F72:F100)</f>
        <v>46712</v>
      </c>
      <c r="G71" s="2674"/>
      <c r="H71" s="975"/>
      <c r="I71" s="1783"/>
      <c r="J71" s="1784"/>
    </row>
    <row r="72" spans="1:11" s="908" customFormat="1" x14ac:dyDescent="0.25">
      <c r="A72" s="1812">
        <v>200</v>
      </c>
      <c r="B72" s="1084" t="s">
        <v>170</v>
      </c>
      <c r="C72" s="480" t="s">
        <v>1085</v>
      </c>
      <c r="D72" s="1048" t="s">
        <v>1067</v>
      </c>
      <c r="E72" s="1548">
        <v>200</v>
      </c>
      <c r="F72" s="1549">
        <v>200</v>
      </c>
      <c r="G72" s="269"/>
      <c r="I72" s="1770"/>
      <c r="J72" s="1215"/>
    </row>
    <row r="73" spans="1:11" s="908" customFormat="1" x14ac:dyDescent="0.25">
      <c r="A73" s="1812">
        <v>20</v>
      </c>
      <c r="B73" s="1084" t="s">
        <v>170</v>
      </c>
      <c r="C73" s="480" t="s">
        <v>1085</v>
      </c>
      <c r="D73" s="1048" t="s">
        <v>1191</v>
      </c>
      <c r="E73" s="1548">
        <v>20</v>
      </c>
      <c r="F73" s="1549">
        <v>20</v>
      </c>
      <c r="G73" s="269"/>
      <c r="H73" s="975"/>
      <c r="I73" s="1770"/>
      <c r="J73" s="1215"/>
    </row>
    <row r="74" spans="1:11" s="908" customFormat="1" x14ac:dyDescent="0.2">
      <c r="A74" s="1812">
        <v>50</v>
      </c>
      <c r="B74" s="1084" t="s">
        <v>170</v>
      </c>
      <c r="C74" s="480" t="s">
        <v>1085</v>
      </c>
      <c r="D74" s="1769" t="s">
        <v>2283</v>
      </c>
      <c r="E74" s="1548">
        <v>50</v>
      </c>
      <c r="F74" s="1549">
        <v>50</v>
      </c>
      <c r="G74" s="269"/>
      <c r="I74" s="1770"/>
      <c r="J74" s="1215"/>
    </row>
    <row r="75" spans="1:11" s="908" customFormat="1" x14ac:dyDescent="0.25">
      <c r="A75" s="1812">
        <v>3130</v>
      </c>
      <c r="B75" s="1084" t="s">
        <v>170</v>
      </c>
      <c r="C75" s="480" t="s">
        <v>1085</v>
      </c>
      <c r="D75" s="1048" t="s">
        <v>1192</v>
      </c>
      <c r="E75" s="1548">
        <v>3292</v>
      </c>
      <c r="F75" s="1549">
        <v>3292</v>
      </c>
      <c r="G75" s="269"/>
      <c r="I75" s="1770"/>
      <c r="J75" s="1215"/>
    </row>
    <row r="76" spans="1:11" s="908" customFormat="1" x14ac:dyDescent="0.25">
      <c r="A76" s="1812">
        <v>3515</v>
      </c>
      <c r="B76" s="1084" t="s">
        <v>170</v>
      </c>
      <c r="C76" s="480" t="s">
        <v>1085</v>
      </c>
      <c r="D76" s="1048" t="s">
        <v>2285</v>
      </c>
      <c r="E76" s="1548">
        <v>3515</v>
      </c>
      <c r="F76" s="1549">
        <v>3515</v>
      </c>
      <c r="G76" s="269"/>
      <c r="I76" s="1770"/>
      <c r="J76" s="1215"/>
    </row>
    <row r="77" spans="1:11" s="908" customFormat="1" x14ac:dyDescent="0.25">
      <c r="A77" s="1815">
        <v>927</v>
      </c>
      <c r="B77" s="1084" t="s">
        <v>170</v>
      </c>
      <c r="C77" s="480" t="s">
        <v>1085</v>
      </c>
      <c r="D77" s="1048" t="s">
        <v>1193</v>
      </c>
      <c r="E77" s="1554">
        <v>1035</v>
      </c>
      <c r="F77" s="1555">
        <v>1035</v>
      </c>
      <c r="G77" s="269"/>
      <c r="I77" s="1770"/>
      <c r="J77" s="1215"/>
      <c r="K77" s="975"/>
    </row>
    <row r="78" spans="1:11" s="908" customFormat="1" x14ac:dyDescent="0.25">
      <c r="A78" s="1815">
        <v>4635</v>
      </c>
      <c r="B78" s="1084" t="s">
        <v>170</v>
      </c>
      <c r="C78" s="480" t="s">
        <v>1085</v>
      </c>
      <c r="D78" s="1048" t="s">
        <v>1194</v>
      </c>
      <c r="E78" s="1554">
        <v>6200</v>
      </c>
      <c r="F78" s="1555">
        <v>6200</v>
      </c>
      <c r="G78" s="269"/>
      <c r="I78" s="1770"/>
      <c r="J78" s="1215"/>
    </row>
    <row r="79" spans="1:11" s="908" customFormat="1" x14ac:dyDescent="0.25">
      <c r="A79" s="1812">
        <v>10</v>
      </c>
      <c r="B79" s="1084" t="s">
        <v>170</v>
      </c>
      <c r="C79" s="480" t="s">
        <v>1085</v>
      </c>
      <c r="D79" s="1048" t="s">
        <v>1195</v>
      </c>
      <c r="E79" s="1548">
        <v>10</v>
      </c>
      <c r="F79" s="1549">
        <v>10</v>
      </c>
      <c r="G79" s="269"/>
      <c r="I79" s="1770"/>
      <c r="J79" s="1215"/>
    </row>
    <row r="80" spans="1:11" s="908" customFormat="1" x14ac:dyDescent="0.25">
      <c r="A80" s="2017">
        <v>5150</v>
      </c>
      <c r="B80" s="2028" t="s">
        <v>170</v>
      </c>
      <c r="C80" s="1196" t="s">
        <v>1085</v>
      </c>
      <c r="D80" s="2029" t="s">
        <v>1196</v>
      </c>
      <c r="E80" s="1790">
        <v>16000</v>
      </c>
      <c r="F80" s="1791">
        <v>16000</v>
      </c>
      <c r="G80" s="1758"/>
      <c r="I80" s="1770"/>
      <c r="J80" s="1215"/>
    </row>
    <row r="81" spans="1:10" s="908" customFormat="1" x14ac:dyDescent="0.25">
      <c r="A81" s="1815">
        <v>50</v>
      </c>
      <c r="B81" s="1084" t="s">
        <v>170</v>
      </c>
      <c r="C81" s="480" t="s">
        <v>1085</v>
      </c>
      <c r="D81" s="1048" t="s">
        <v>1070</v>
      </c>
      <c r="E81" s="1554">
        <v>50</v>
      </c>
      <c r="F81" s="1555">
        <v>50</v>
      </c>
      <c r="G81" s="269"/>
      <c r="I81" s="1770"/>
      <c r="J81" s="1215"/>
    </row>
    <row r="82" spans="1:10" s="908" customFormat="1" x14ac:dyDescent="0.25">
      <c r="A82" s="1815">
        <v>10</v>
      </c>
      <c r="B82" s="1084" t="s">
        <v>170</v>
      </c>
      <c r="C82" s="480" t="s">
        <v>1085</v>
      </c>
      <c r="D82" s="1048" t="s">
        <v>1197</v>
      </c>
      <c r="E82" s="1554">
        <v>10</v>
      </c>
      <c r="F82" s="1555">
        <v>10</v>
      </c>
      <c r="G82" s="269"/>
      <c r="I82" s="1770"/>
      <c r="J82" s="1215"/>
    </row>
    <row r="83" spans="1:10" s="908" customFormat="1" x14ac:dyDescent="0.25">
      <c r="A83" s="1815">
        <v>1500</v>
      </c>
      <c r="B83" s="1084" t="s">
        <v>170</v>
      </c>
      <c r="C83" s="480" t="s">
        <v>1085</v>
      </c>
      <c r="D83" s="1048" t="s">
        <v>1198</v>
      </c>
      <c r="E83" s="1554">
        <v>1700</v>
      </c>
      <c r="F83" s="1555">
        <v>1700</v>
      </c>
      <c r="G83" s="269"/>
      <c r="I83" s="1770"/>
      <c r="J83" s="1215"/>
    </row>
    <row r="84" spans="1:10" s="908" customFormat="1" x14ac:dyDescent="0.25">
      <c r="A84" s="1815">
        <v>1300</v>
      </c>
      <c r="B84" s="1084" t="s">
        <v>170</v>
      </c>
      <c r="C84" s="480" t="s">
        <v>1085</v>
      </c>
      <c r="D84" s="1048" t="s">
        <v>1199</v>
      </c>
      <c r="E84" s="1554">
        <v>1500</v>
      </c>
      <c r="F84" s="1555">
        <v>1500</v>
      </c>
      <c r="G84" s="269"/>
      <c r="I84" s="1770"/>
      <c r="J84" s="1215"/>
    </row>
    <row r="85" spans="1:10" s="908" customFormat="1" x14ac:dyDescent="0.25">
      <c r="A85" s="1815">
        <v>1450</v>
      </c>
      <c r="B85" s="1084" t="s">
        <v>170</v>
      </c>
      <c r="C85" s="480" t="s">
        <v>1085</v>
      </c>
      <c r="D85" s="579" t="s">
        <v>1072</v>
      </c>
      <c r="E85" s="1554">
        <v>1650</v>
      </c>
      <c r="F85" s="1555">
        <v>1650</v>
      </c>
      <c r="G85" s="269"/>
      <c r="I85" s="1770"/>
      <c r="J85" s="1215"/>
    </row>
    <row r="86" spans="1:10" s="908" customFormat="1" x14ac:dyDescent="0.25">
      <c r="A86" s="1815">
        <v>80</v>
      </c>
      <c r="B86" s="1084" t="s">
        <v>170</v>
      </c>
      <c r="C86" s="480" t="s">
        <v>1085</v>
      </c>
      <c r="D86" s="1048" t="s">
        <v>1093</v>
      </c>
      <c r="E86" s="1554">
        <v>80</v>
      </c>
      <c r="F86" s="1555">
        <v>80</v>
      </c>
      <c r="G86" s="269"/>
      <c r="I86" s="1770"/>
      <c r="J86" s="1215"/>
    </row>
    <row r="87" spans="1:10" s="908" customFormat="1" x14ac:dyDescent="0.25">
      <c r="A87" s="2018">
        <v>100</v>
      </c>
      <c r="B87" s="1084" t="s">
        <v>170</v>
      </c>
      <c r="C87" s="480" t="s">
        <v>1085</v>
      </c>
      <c r="D87" s="1048" t="s">
        <v>1200</v>
      </c>
      <c r="E87" s="1554">
        <v>100</v>
      </c>
      <c r="F87" s="1555">
        <v>100</v>
      </c>
      <c r="G87" s="269"/>
      <c r="I87" s="1770"/>
      <c r="J87" s="1215"/>
    </row>
    <row r="88" spans="1:10" s="908" customFormat="1" x14ac:dyDescent="0.25">
      <c r="A88" s="2018">
        <v>1350</v>
      </c>
      <c r="B88" s="1084" t="s">
        <v>170</v>
      </c>
      <c r="C88" s="480" t="s">
        <v>1085</v>
      </c>
      <c r="D88" s="1048" t="s">
        <v>1095</v>
      </c>
      <c r="E88" s="1554">
        <v>1350</v>
      </c>
      <c r="F88" s="1555">
        <v>1350</v>
      </c>
      <c r="G88" s="269"/>
      <c r="I88" s="1770"/>
      <c r="J88" s="1215"/>
    </row>
    <row r="89" spans="1:10" s="908" customFormat="1" x14ac:dyDescent="0.25">
      <c r="A89" s="2019">
        <v>100</v>
      </c>
      <c r="B89" s="1084" t="s">
        <v>170</v>
      </c>
      <c r="C89" s="480" t="s">
        <v>1085</v>
      </c>
      <c r="D89" s="1070" t="s">
        <v>2197</v>
      </c>
      <c r="E89" s="1554">
        <v>100</v>
      </c>
      <c r="F89" s="1555">
        <v>100</v>
      </c>
      <c r="G89" s="1792"/>
      <c r="I89" s="1770"/>
      <c r="J89" s="1215"/>
    </row>
    <row r="90" spans="1:10" s="908" customFormat="1" x14ac:dyDescent="0.25">
      <c r="A90" s="2018">
        <v>2850</v>
      </c>
      <c r="B90" s="1084" t="s">
        <v>170</v>
      </c>
      <c r="C90" s="480" t="s">
        <v>1085</v>
      </c>
      <c r="D90" s="1972" t="s">
        <v>1094</v>
      </c>
      <c r="E90" s="1554">
        <v>3000</v>
      </c>
      <c r="F90" s="1555">
        <v>3000</v>
      </c>
      <c r="G90" s="1792"/>
      <c r="I90" s="1770"/>
      <c r="J90" s="1215"/>
    </row>
    <row r="91" spans="1:10" s="908" customFormat="1" x14ac:dyDescent="0.25">
      <c r="A91" s="2018">
        <v>5260</v>
      </c>
      <c r="B91" s="1084" t="s">
        <v>170</v>
      </c>
      <c r="C91" s="480" t="s">
        <v>1085</v>
      </c>
      <c r="D91" s="1972" t="s">
        <v>1073</v>
      </c>
      <c r="E91" s="1554">
        <v>6150</v>
      </c>
      <c r="F91" s="1555">
        <v>6150</v>
      </c>
      <c r="G91" s="1792"/>
      <c r="I91" s="1770"/>
      <c r="J91" s="1215"/>
    </row>
    <row r="92" spans="1:10" s="908" customFormat="1" x14ac:dyDescent="0.25">
      <c r="A92" s="2018">
        <v>180</v>
      </c>
      <c r="B92" s="1084" t="s">
        <v>170</v>
      </c>
      <c r="C92" s="480" t="s">
        <v>1085</v>
      </c>
      <c r="D92" s="2030" t="s">
        <v>1097</v>
      </c>
      <c r="E92" s="1554">
        <v>200</v>
      </c>
      <c r="F92" s="1555">
        <v>200</v>
      </c>
      <c r="G92" s="1792"/>
      <c r="I92" s="1770"/>
      <c r="J92" s="1215"/>
    </row>
    <row r="93" spans="1:10" s="908" customFormat="1" x14ac:dyDescent="0.25">
      <c r="A93" s="2018">
        <v>350</v>
      </c>
      <c r="B93" s="1084" t="s">
        <v>170</v>
      </c>
      <c r="C93" s="480" t="s">
        <v>1085</v>
      </c>
      <c r="D93" s="1972" t="s">
        <v>1096</v>
      </c>
      <c r="E93" s="1554">
        <v>350</v>
      </c>
      <c r="F93" s="1555">
        <v>350</v>
      </c>
      <c r="G93" s="1792"/>
      <c r="I93" s="1770"/>
      <c r="J93" s="1215"/>
    </row>
    <row r="94" spans="1:10" s="908" customFormat="1" x14ac:dyDescent="0.25">
      <c r="A94" s="2018">
        <v>25</v>
      </c>
      <c r="B94" s="1084" t="s">
        <v>170</v>
      </c>
      <c r="C94" s="480" t="s">
        <v>1085</v>
      </c>
      <c r="D94" s="1972" t="s">
        <v>1075</v>
      </c>
      <c r="E94" s="1554">
        <v>25</v>
      </c>
      <c r="F94" s="1555">
        <v>25</v>
      </c>
      <c r="G94" s="1792"/>
      <c r="I94" s="1770"/>
      <c r="J94" s="1215"/>
    </row>
    <row r="95" spans="1:10" s="908" customFormat="1" x14ac:dyDescent="0.25">
      <c r="A95" s="1815">
        <v>20</v>
      </c>
      <c r="B95" s="1084" t="s">
        <v>170</v>
      </c>
      <c r="C95" s="480" t="s">
        <v>1085</v>
      </c>
      <c r="D95" s="1972" t="s">
        <v>1187</v>
      </c>
      <c r="E95" s="1554">
        <v>20</v>
      </c>
      <c r="F95" s="1555">
        <v>20</v>
      </c>
      <c r="G95" s="1792"/>
      <c r="I95" s="1770"/>
      <c r="J95" s="1215"/>
    </row>
    <row r="96" spans="1:10" s="908" customFormat="1" x14ac:dyDescent="0.25">
      <c r="A96" s="1815">
        <v>20</v>
      </c>
      <c r="B96" s="1084" t="s">
        <v>170</v>
      </c>
      <c r="C96" s="480" t="s">
        <v>1085</v>
      </c>
      <c r="D96" s="1972" t="s">
        <v>1188</v>
      </c>
      <c r="E96" s="1554">
        <v>20</v>
      </c>
      <c r="F96" s="1555">
        <v>20</v>
      </c>
      <c r="G96" s="1792"/>
      <c r="I96" s="1770"/>
      <c r="J96" s="1215"/>
    </row>
    <row r="97" spans="1:10" s="908" customFormat="1" x14ac:dyDescent="0.25">
      <c r="A97" s="1815">
        <v>8</v>
      </c>
      <c r="B97" s="1084" t="s">
        <v>170</v>
      </c>
      <c r="C97" s="480" t="s">
        <v>1085</v>
      </c>
      <c r="D97" s="1972" t="s">
        <v>1189</v>
      </c>
      <c r="E97" s="1554">
        <v>0</v>
      </c>
      <c r="F97" s="1555">
        <v>0</v>
      </c>
      <c r="G97" s="1792"/>
      <c r="I97" s="1770"/>
      <c r="J97" s="1215"/>
    </row>
    <row r="98" spans="1:10" s="908" customFormat="1" x14ac:dyDescent="0.25">
      <c r="A98" s="1815">
        <v>10</v>
      </c>
      <c r="B98" s="1084" t="s">
        <v>170</v>
      </c>
      <c r="C98" s="480" t="s">
        <v>1085</v>
      </c>
      <c r="D98" s="2031" t="s">
        <v>1077</v>
      </c>
      <c r="E98" s="1554">
        <v>10</v>
      </c>
      <c r="F98" s="1555">
        <v>10</v>
      </c>
      <c r="G98" s="1792"/>
      <c r="I98" s="1770"/>
      <c r="J98" s="1215"/>
    </row>
    <row r="99" spans="1:10" s="908" customFormat="1" x14ac:dyDescent="0.25">
      <c r="A99" s="1815">
        <v>35</v>
      </c>
      <c r="B99" s="1084" t="s">
        <v>170</v>
      </c>
      <c r="C99" s="480" t="s">
        <v>1085</v>
      </c>
      <c r="D99" s="2031" t="s">
        <v>1190</v>
      </c>
      <c r="E99" s="1554">
        <v>35</v>
      </c>
      <c r="F99" s="1555">
        <v>35</v>
      </c>
      <c r="G99" s="1792"/>
      <c r="I99" s="1770"/>
      <c r="J99" s="1215"/>
    </row>
    <row r="100" spans="1:10" s="908" customFormat="1" x14ac:dyDescent="0.25">
      <c r="A100" s="1815">
        <v>32</v>
      </c>
      <c r="B100" s="1084" t="s">
        <v>170</v>
      </c>
      <c r="C100" s="480" t="s">
        <v>1085</v>
      </c>
      <c r="D100" s="2031" t="s">
        <v>1072</v>
      </c>
      <c r="E100" s="1554">
        <v>40</v>
      </c>
      <c r="F100" s="1555">
        <v>40</v>
      </c>
      <c r="G100" s="1792"/>
      <c r="I100" s="1770"/>
      <c r="J100" s="1215"/>
    </row>
    <row r="101" spans="1:10" s="908" customFormat="1" x14ac:dyDescent="0.25">
      <c r="A101" s="2021">
        <v>900</v>
      </c>
      <c r="B101" s="1793" t="s">
        <v>170</v>
      </c>
      <c r="C101" s="1794" t="s">
        <v>1098</v>
      </c>
      <c r="D101" s="2032" t="s">
        <v>2287</v>
      </c>
      <c r="E101" s="1795">
        <v>1100</v>
      </c>
      <c r="F101" s="1796">
        <v>1100</v>
      </c>
      <c r="G101" s="1797"/>
      <c r="I101" s="1770"/>
      <c r="J101" s="1215"/>
    </row>
    <row r="102" spans="1:10" s="908" customFormat="1" x14ac:dyDescent="0.25">
      <c r="A102" s="2020">
        <v>367</v>
      </c>
      <c r="B102" s="1793" t="s">
        <v>170</v>
      </c>
      <c r="C102" s="1794" t="s">
        <v>2017</v>
      </c>
      <c r="D102" s="2032" t="s">
        <v>2018</v>
      </c>
      <c r="E102" s="1968">
        <v>180</v>
      </c>
      <c r="F102" s="2675">
        <v>180</v>
      </c>
      <c r="G102" s="269"/>
      <c r="I102" s="1770"/>
      <c r="J102" s="1215"/>
    </row>
    <row r="103" spans="1:10" s="908" customFormat="1" x14ac:dyDescent="0.25">
      <c r="A103" s="2020">
        <v>1500</v>
      </c>
      <c r="B103" s="1793" t="s">
        <v>170</v>
      </c>
      <c r="C103" s="1794" t="s">
        <v>1099</v>
      </c>
      <c r="D103" s="2032" t="s">
        <v>2288</v>
      </c>
      <c r="E103" s="1968">
        <v>1900</v>
      </c>
      <c r="F103" s="1960">
        <v>1900</v>
      </c>
      <c r="G103" s="1969"/>
      <c r="I103" s="1770"/>
      <c r="J103" s="1215"/>
    </row>
    <row r="104" spans="1:10" s="908" customFormat="1" x14ac:dyDescent="0.25">
      <c r="A104" s="2021">
        <v>800</v>
      </c>
      <c r="B104" s="1793" t="s">
        <v>170</v>
      </c>
      <c r="C104" s="1794" t="s">
        <v>1100</v>
      </c>
      <c r="D104" s="2032" t="s">
        <v>2289</v>
      </c>
      <c r="E104" s="1968">
        <v>1000</v>
      </c>
      <c r="F104" s="1960">
        <v>1000</v>
      </c>
      <c r="G104" s="1969"/>
      <c r="I104" s="1770"/>
      <c r="J104" s="1215"/>
    </row>
    <row r="105" spans="1:10" s="908" customFormat="1" x14ac:dyDescent="0.25">
      <c r="A105" s="2021">
        <v>2343</v>
      </c>
      <c r="B105" s="1793" t="s">
        <v>170</v>
      </c>
      <c r="C105" s="1794" t="s">
        <v>1101</v>
      </c>
      <c r="D105" s="2032" t="s">
        <v>2290</v>
      </c>
      <c r="E105" s="1795">
        <v>2583</v>
      </c>
      <c r="F105" s="1796">
        <v>2583</v>
      </c>
      <c r="G105" s="1969"/>
      <c r="I105" s="1770"/>
      <c r="J105" s="1215"/>
    </row>
    <row r="106" spans="1:10" s="908" customFormat="1" x14ac:dyDescent="0.25">
      <c r="A106" s="2021">
        <v>4500</v>
      </c>
      <c r="B106" s="1793" t="s">
        <v>170</v>
      </c>
      <c r="C106" s="1794" t="s">
        <v>1102</v>
      </c>
      <c r="D106" s="2032" t="s">
        <v>2291</v>
      </c>
      <c r="E106" s="1795">
        <v>5850</v>
      </c>
      <c r="F106" s="1796">
        <v>5850</v>
      </c>
      <c r="G106" s="1969"/>
      <c r="I106" s="1770"/>
      <c r="J106" s="1215"/>
    </row>
    <row r="107" spans="1:10" s="908" customFormat="1" x14ac:dyDescent="0.25">
      <c r="A107" s="2668">
        <v>3070</v>
      </c>
      <c r="B107" s="2669" t="s">
        <v>6</v>
      </c>
      <c r="C107" s="2670" t="s">
        <v>6</v>
      </c>
      <c r="D107" s="2671" t="s">
        <v>2292</v>
      </c>
      <c r="E107" s="2672">
        <f>SUM(E108:E111)</f>
        <v>3171</v>
      </c>
      <c r="F107" s="2673">
        <f>SUM(F108:F111)</f>
        <v>3171</v>
      </c>
      <c r="G107" s="2674"/>
      <c r="I107" s="1770"/>
      <c r="J107" s="1215"/>
    </row>
    <row r="108" spans="1:10" s="908" customFormat="1" x14ac:dyDescent="0.25">
      <c r="A108" s="2022"/>
      <c r="B108" s="1438" t="s">
        <v>170</v>
      </c>
      <c r="C108" s="336" t="s">
        <v>1103</v>
      </c>
      <c r="D108" s="1048" t="s">
        <v>2283</v>
      </c>
      <c r="E108" s="1440">
        <v>528</v>
      </c>
      <c r="F108" s="712">
        <v>528</v>
      </c>
      <c r="G108" s="1799"/>
    </row>
    <row r="109" spans="1:10" s="908" customFormat="1" x14ac:dyDescent="0.25">
      <c r="A109" s="2022"/>
      <c r="B109" s="2201" t="s">
        <v>170</v>
      </c>
      <c r="C109" s="336" t="s">
        <v>1103</v>
      </c>
      <c r="D109" s="1048" t="s">
        <v>2285</v>
      </c>
      <c r="E109" s="1434">
        <v>550</v>
      </c>
      <c r="F109" s="712">
        <v>550</v>
      </c>
      <c r="G109" s="1799"/>
    </row>
    <row r="110" spans="1:10" s="908" customFormat="1" x14ac:dyDescent="0.25">
      <c r="A110" s="2022"/>
      <c r="B110" s="1438" t="s">
        <v>170</v>
      </c>
      <c r="C110" s="955" t="s">
        <v>1103</v>
      </c>
      <c r="D110" s="1048" t="s">
        <v>1095</v>
      </c>
      <c r="E110" s="1440">
        <v>1793</v>
      </c>
      <c r="F110" s="712">
        <v>1793</v>
      </c>
      <c r="G110" s="1799"/>
    </row>
    <row r="111" spans="1:10" s="908" customFormat="1" ht="12" thickBot="1" x14ac:dyDescent="0.3">
      <c r="A111" s="1800"/>
      <c r="B111" s="2196" t="s">
        <v>170</v>
      </c>
      <c r="C111" s="957" t="s">
        <v>1103</v>
      </c>
      <c r="D111" s="2666" t="s">
        <v>1097</v>
      </c>
      <c r="E111" s="2667">
        <v>300</v>
      </c>
      <c r="F111" s="2676">
        <v>300</v>
      </c>
      <c r="G111" s="1801"/>
    </row>
    <row r="112" spans="1:10" s="908" customFormat="1" x14ac:dyDescent="0.25">
      <c r="B112" s="973"/>
      <c r="H112" s="973"/>
    </row>
    <row r="113" spans="1:10" s="908" customFormat="1" x14ac:dyDescent="0.25">
      <c r="B113" s="973"/>
      <c r="H113" s="973"/>
    </row>
    <row r="114" spans="1:10" ht="18.75" customHeight="1" x14ac:dyDescent="0.2">
      <c r="B114" s="185" t="s">
        <v>1104</v>
      </c>
      <c r="C114" s="185"/>
      <c r="D114" s="185"/>
      <c r="E114" s="185"/>
      <c r="F114" s="185"/>
      <c r="G114" s="185"/>
      <c r="H114" s="1390"/>
    </row>
    <row r="115" spans="1:10" ht="12" thickBot="1" x14ac:dyDescent="0.25">
      <c r="B115" s="965"/>
      <c r="C115" s="965"/>
      <c r="D115" s="965"/>
      <c r="E115" s="254"/>
      <c r="F115" s="254"/>
      <c r="G115" s="166" t="s">
        <v>106</v>
      </c>
      <c r="H115" s="966"/>
    </row>
    <row r="116" spans="1:10" ht="11.25" customHeight="1" x14ac:dyDescent="0.2">
      <c r="A116" s="3074" t="s">
        <v>1943</v>
      </c>
      <c r="B116" s="3132" t="s">
        <v>155</v>
      </c>
      <c r="C116" s="3135" t="s">
        <v>1105</v>
      </c>
      <c r="D116" s="3068" t="s">
        <v>191</v>
      </c>
      <c r="E116" s="3156" t="s">
        <v>1948</v>
      </c>
      <c r="F116" s="3070" t="s">
        <v>1945</v>
      </c>
      <c r="G116" s="3183" t="s">
        <v>158</v>
      </c>
      <c r="H116" s="886"/>
    </row>
    <row r="117" spans="1:10" ht="18.75" customHeight="1" thickBot="1" x14ac:dyDescent="0.25">
      <c r="A117" s="3171"/>
      <c r="B117" s="3133"/>
      <c r="C117" s="3136"/>
      <c r="D117" s="3069"/>
      <c r="E117" s="3157"/>
      <c r="F117" s="3108"/>
      <c r="G117" s="3184"/>
      <c r="H117" s="886"/>
    </row>
    <row r="118" spans="1:10" ht="15" customHeight="1" thickBot="1" x14ac:dyDescent="0.25">
      <c r="A118" s="910" t="e">
        <f>A119+#REF!</f>
        <v>#REF!</v>
      </c>
      <c r="B118" s="2033" t="s">
        <v>2</v>
      </c>
      <c r="C118" s="2034" t="s">
        <v>159</v>
      </c>
      <c r="D118" s="912" t="s">
        <v>160</v>
      </c>
      <c r="E118" s="910">
        <v>16780</v>
      </c>
      <c r="F118" s="910">
        <v>16780</v>
      </c>
      <c r="G118" s="1986" t="s">
        <v>6</v>
      </c>
      <c r="H118" s="886"/>
      <c r="I118" s="1312"/>
      <c r="J118" s="1313"/>
    </row>
    <row r="119" spans="1:10" s="908" customFormat="1" ht="12" customHeight="1" x14ac:dyDescent="0.25">
      <c r="A119" s="1544">
        <f>A120+A139</f>
        <v>12215</v>
      </c>
      <c r="B119" s="834" t="s">
        <v>161</v>
      </c>
      <c r="C119" s="1032" t="s">
        <v>6</v>
      </c>
      <c r="D119" s="1033" t="s">
        <v>1106</v>
      </c>
      <c r="E119" s="1545">
        <f>E120+E139</f>
        <v>16780</v>
      </c>
      <c r="F119" s="1546">
        <f>F120+F139</f>
        <v>16780</v>
      </c>
      <c r="G119" s="1802"/>
      <c r="I119" s="1313"/>
      <c r="J119" s="1312"/>
    </row>
    <row r="120" spans="1:10" s="908" customFormat="1" x14ac:dyDescent="0.2">
      <c r="A120" s="1973">
        <f>SUM(A121:A132)</f>
        <v>3595</v>
      </c>
      <c r="B120" s="1803" t="s">
        <v>170</v>
      </c>
      <c r="C120" s="1804" t="s">
        <v>1107</v>
      </c>
      <c r="D120" s="1979" t="s">
        <v>1206</v>
      </c>
      <c r="E120" s="1805">
        <f>SUM(E121:E132)</f>
        <v>4270</v>
      </c>
      <c r="F120" s="1984">
        <f>SUM(F121:F132)</f>
        <v>4270</v>
      </c>
      <c r="G120" s="1806"/>
      <c r="I120" s="1312"/>
      <c r="J120" s="1312"/>
    </row>
    <row r="121" spans="1:10" s="908" customFormat="1" x14ac:dyDescent="0.2">
      <c r="A121" s="1974">
        <v>5</v>
      </c>
      <c r="B121" s="1559" t="s">
        <v>170</v>
      </c>
      <c r="C121" s="480" t="s">
        <v>1107</v>
      </c>
      <c r="D121" s="1980" t="s">
        <v>1191</v>
      </c>
      <c r="E121" s="1982">
        <v>5</v>
      </c>
      <c r="F121" s="1984">
        <v>5</v>
      </c>
      <c r="G121" s="1256"/>
      <c r="I121" s="1312"/>
      <c r="J121" s="1312"/>
    </row>
    <row r="122" spans="1:10" s="908" customFormat="1" x14ac:dyDescent="0.2">
      <c r="A122" s="1974">
        <v>100</v>
      </c>
      <c r="B122" s="1559" t="s">
        <v>170</v>
      </c>
      <c r="C122" s="480" t="s">
        <v>1107</v>
      </c>
      <c r="D122" s="1980" t="s">
        <v>1192</v>
      </c>
      <c r="E122" s="1982">
        <v>145</v>
      </c>
      <c r="F122" s="1984">
        <v>145</v>
      </c>
      <c r="G122" s="1256"/>
      <c r="I122" s="1312"/>
      <c r="J122" s="1312"/>
    </row>
    <row r="123" spans="1:10" s="908" customFormat="1" x14ac:dyDescent="0.2">
      <c r="A123" s="1974">
        <v>300</v>
      </c>
      <c r="B123" s="501" t="s">
        <v>170</v>
      </c>
      <c r="C123" s="480" t="s">
        <v>1107</v>
      </c>
      <c r="D123" s="1980" t="s">
        <v>2285</v>
      </c>
      <c r="E123" s="1982">
        <v>300</v>
      </c>
      <c r="F123" s="1984">
        <v>300</v>
      </c>
      <c r="G123" s="1809"/>
      <c r="I123" s="1312"/>
      <c r="J123" s="1313"/>
    </row>
    <row r="124" spans="1:10" s="908" customFormat="1" x14ac:dyDescent="0.2">
      <c r="A124" s="1974">
        <v>300</v>
      </c>
      <c r="B124" s="501" t="s">
        <v>170</v>
      </c>
      <c r="C124" s="480" t="s">
        <v>1107</v>
      </c>
      <c r="D124" s="1980" t="s">
        <v>1193</v>
      </c>
      <c r="E124" s="1982">
        <v>345</v>
      </c>
      <c r="F124" s="1984">
        <v>345</v>
      </c>
      <c r="G124" s="1809"/>
      <c r="I124" s="1312"/>
      <c r="J124" s="1313"/>
    </row>
    <row r="125" spans="1:10" s="908" customFormat="1" x14ac:dyDescent="0.2">
      <c r="A125" s="1974">
        <v>900</v>
      </c>
      <c r="B125" s="501" t="s">
        <v>170</v>
      </c>
      <c r="C125" s="480" t="s">
        <v>1107</v>
      </c>
      <c r="D125" s="1980" t="s">
        <v>1194</v>
      </c>
      <c r="E125" s="1982">
        <v>1035</v>
      </c>
      <c r="F125" s="1984">
        <v>1035</v>
      </c>
      <c r="G125" s="1809"/>
      <c r="I125" s="1312"/>
      <c r="J125" s="1313"/>
    </row>
    <row r="126" spans="1:10" s="908" customFormat="1" x14ac:dyDescent="0.2">
      <c r="A126" s="1974">
        <v>600</v>
      </c>
      <c r="B126" s="501" t="s">
        <v>170</v>
      </c>
      <c r="C126" s="480" t="s">
        <v>1107</v>
      </c>
      <c r="D126" s="1980" t="s">
        <v>1196</v>
      </c>
      <c r="E126" s="1982">
        <v>1000</v>
      </c>
      <c r="F126" s="1984">
        <v>1000</v>
      </c>
      <c r="G126" s="1809"/>
      <c r="I126" s="1312"/>
      <c r="J126" s="1312"/>
    </row>
    <row r="127" spans="1:10" x14ac:dyDescent="0.2">
      <c r="A127" s="1974">
        <v>60</v>
      </c>
      <c r="B127" s="1084" t="s">
        <v>170</v>
      </c>
      <c r="C127" s="480" t="s">
        <v>1107</v>
      </c>
      <c r="D127" s="1980" t="s">
        <v>1199</v>
      </c>
      <c r="E127" s="1982">
        <v>60</v>
      </c>
      <c r="F127" s="1984">
        <v>60</v>
      </c>
      <c r="G127" s="318"/>
      <c r="H127" s="886"/>
    </row>
    <row r="128" spans="1:10" x14ac:dyDescent="0.2">
      <c r="A128" s="1975">
        <v>5</v>
      </c>
      <c r="B128" s="501" t="s">
        <v>170</v>
      </c>
      <c r="C128" s="480" t="s">
        <v>1107</v>
      </c>
      <c r="D128" s="1981" t="s">
        <v>1093</v>
      </c>
      <c r="E128" s="1983">
        <v>5</v>
      </c>
      <c r="F128" s="1984">
        <v>5</v>
      </c>
      <c r="G128" s="318"/>
      <c r="H128" s="886"/>
    </row>
    <row r="129" spans="1:10" s="908" customFormat="1" x14ac:dyDescent="0.2">
      <c r="A129" s="1975">
        <v>5</v>
      </c>
      <c r="B129" s="501" t="s">
        <v>170</v>
      </c>
      <c r="C129" s="480" t="s">
        <v>1107</v>
      </c>
      <c r="D129" s="1070" t="s">
        <v>2197</v>
      </c>
      <c r="E129" s="1983">
        <v>5</v>
      </c>
      <c r="F129" s="1984">
        <v>5</v>
      </c>
      <c r="G129" s="1809"/>
      <c r="I129" s="1312"/>
      <c r="J129" s="1312"/>
    </row>
    <row r="130" spans="1:10" s="908" customFormat="1" x14ac:dyDescent="0.2">
      <c r="A130" s="1974">
        <v>1000</v>
      </c>
      <c r="B130" s="501" t="s">
        <v>170</v>
      </c>
      <c r="C130" s="480" t="s">
        <v>1107</v>
      </c>
      <c r="D130" s="1980" t="s">
        <v>1094</v>
      </c>
      <c r="E130" s="1982">
        <v>1000</v>
      </c>
      <c r="F130" s="1984">
        <v>1000</v>
      </c>
      <c r="G130" s="1809"/>
      <c r="I130" s="1313"/>
      <c r="J130" s="1312"/>
    </row>
    <row r="131" spans="1:10" s="908" customFormat="1" x14ac:dyDescent="0.2">
      <c r="A131" s="1974">
        <v>310</v>
      </c>
      <c r="B131" s="501" t="s">
        <v>170</v>
      </c>
      <c r="C131" s="480" t="s">
        <v>1107</v>
      </c>
      <c r="D131" s="1980" t="s">
        <v>1073</v>
      </c>
      <c r="E131" s="1982">
        <v>360</v>
      </c>
      <c r="F131" s="1984">
        <v>360</v>
      </c>
      <c r="G131" s="1971"/>
      <c r="I131" s="1312"/>
      <c r="J131" s="1312"/>
    </row>
    <row r="132" spans="1:10" s="908" customFormat="1" ht="12" thickBot="1" x14ac:dyDescent="0.25">
      <c r="A132" s="2043">
        <v>10</v>
      </c>
      <c r="B132" s="1075" t="s">
        <v>170</v>
      </c>
      <c r="C132" s="1076" t="s">
        <v>1107</v>
      </c>
      <c r="D132" s="2044" t="s">
        <v>1072</v>
      </c>
      <c r="E132" s="2045">
        <v>10</v>
      </c>
      <c r="F132" s="2046">
        <v>10</v>
      </c>
      <c r="G132" s="1985"/>
      <c r="I132" s="1312"/>
      <c r="J132" s="1312"/>
    </row>
    <row r="133" spans="1:10" s="908" customFormat="1" x14ac:dyDescent="0.2">
      <c r="A133" s="1215"/>
      <c r="B133" s="1057"/>
      <c r="C133" s="1058"/>
      <c r="D133" s="1770"/>
      <c r="E133" s="1215"/>
      <c r="F133" s="2583"/>
      <c r="G133" s="2584"/>
      <c r="I133" s="1312"/>
      <c r="J133" s="1312"/>
    </row>
    <row r="134" spans="1:10" ht="18.75" customHeight="1" x14ac:dyDescent="0.2">
      <c r="B134" s="185" t="s">
        <v>1104</v>
      </c>
      <c r="C134" s="185"/>
      <c r="D134" s="185"/>
      <c r="E134" s="185"/>
      <c r="F134" s="185"/>
      <c r="G134" s="185"/>
      <c r="H134" s="1390"/>
    </row>
    <row r="135" spans="1:10" ht="12" thickBot="1" x14ac:dyDescent="0.25">
      <c r="B135" s="965"/>
      <c r="C135" s="965"/>
      <c r="D135" s="965"/>
      <c r="E135" s="254"/>
      <c r="F135" s="254"/>
      <c r="G135" s="166" t="s">
        <v>106</v>
      </c>
      <c r="H135" s="966"/>
    </row>
    <row r="136" spans="1:10" ht="11.25" customHeight="1" x14ac:dyDescent="0.2">
      <c r="A136" s="3074" t="s">
        <v>1943</v>
      </c>
      <c r="B136" s="3132" t="s">
        <v>155</v>
      </c>
      <c r="C136" s="3135" t="s">
        <v>1105</v>
      </c>
      <c r="D136" s="3068" t="s">
        <v>191</v>
      </c>
      <c r="E136" s="3156" t="s">
        <v>1948</v>
      </c>
      <c r="F136" s="3070" t="s">
        <v>1945</v>
      </c>
      <c r="G136" s="3183" t="s">
        <v>158</v>
      </c>
      <c r="H136" s="886"/>
    </row>
    <row r="137" spans="1:10" ht="18.75" customHeight="1" thickBot="1" x14ac:dyDescent="0.25">
      <c r="A137" s="3171"/>
      <c r="B137" s="3133"/>
      <c r="C137" s="3136"/>
      <c r="D137" s="3069"/>
      <c r="E137" s="3157"/>
      <c r="F137" s="3108"/>
      <c r="G137" s="3184"/>
      <c r="H137" s="886"/>
    </row>
    <row r="138" spans="1:10" ht="15" customHeight="1" thickBot="1" x14ac:dyDescent="0.25">
      <c r="A138" s="2035" t="s">
        <v>547</v>
      </c>
      <c r="B138" s="2033" t="s">
        <v>2</v>
      </c>
      <c r="C138" s="2034" t="s">
        <v>159</v>
      </c>
      <c r="D138" s="912" t="s">
        <v>160</v>
      </c>
      <c r="E138" s="2035" t="s">
        <v>236</v>
      </c>
      <c r="F138" s="2035" t="s">
        <v>236</v>
      </c>
      <c r="G138" s="1986" t="s">
        <v>6</v>
      </c>
      <c r="H138" s="886"/>
      <c r="I138" s="1312"/>
      <c r="J138" s="1313"/>
    </row>
    <row r="139" spans="1:10" x14ac:dyDescent="0.2">
      <c r="A139" s="1973">
        <f>SUM(A140:A149)</f>
        <v>8620</v>
      </c>
      <c r="B139" s="1803" t="s">
        <v>170</v>
      </c>
      <c r="C139" s="1804" t="s">
        <v>1108</v>
      </c>
      <c r="D139" s="1979" t="s">
        <v>1207</v>
      </c>
      <c r="E139" s="1805">
        <f>SUM(E140:E149)</f>
        <v>12510</v>
      </c>
      <c r="F139" s="1984">
        <f>SUM(F140:F149)</f>
        <v>12510</v>
      </c>
      <c r="G139" s="1806"/>
      <c r="I139" s="1312"/>
      <c r="J139" s="1313"/>
    </row>
    <row r="140" spans="1:10" x14ac:dyDescent="0.2">
      <c r="A140" s="1974">
        <v>5</v>
      </c>
      <c r="B140" s="1559" t="s">
        <v>170</v>
      </c>
      <c r="C140" s="480" t="s">
        <v>1108</v>
      </c>
      <c r="D140" s="1980" t="s">
        <v>1191</v>
      </c>
      <c r="E140" s="1807">
        <v>5</v>
      </c>
      <c r="F140" s="2677">
        <v>5</v>
      </c>
      <c r="G140" s="1256"/>
      <c r="I140" s="1312"/>
      <c r="J140" s="1313"/>
    </row>
    <row r="141" spans="1:10" x14ac:dyDescent="0.2">
      <c r="A141" s="1976">
        <v>250</v>
      </c>
      <c r="B141" s="1559" t="s">
        <v>170</v>
      </c>
      <c r="C141" s="480" t="s">
        <v>1108</v>
      </c>
      <c r="D141" s="1980" t="s">
        <v>1192</v>
      </c>
      <c r="E141" s="1807">
        <v>250</v>
      </c>
      <c r="F141" s="2677">
        <v>250</v>
      </c>
      <c r="G141" s="1256"/>
      <c r="I141" s="1312"/>
      <c r="J141" s="1313"/>
    </row>
    <row r="142" spans="1:10" x14ac:dyDescent="0.2">
      <c r="A142" s="1974">
        <v>250</v>
      </c>
      <c r="B142" s="501" t="s">
        <v>170</v>
      </c>
      <c r="C142" s="480" t="s">
        <v>1108</v>
      </c>
      <c r="D142" s="1980" t="s">
        <v>2285</v>
      </c>
      <c r="E142" s="792">
        <v>250</v>
      </c>
      <c r="F142" s="2677">
        <v>250</v>
      </c>
      <c r="G142" s="1809"/>
      <c r="I142" s="1312"/>
      <c r="J142" s="1313"/>
    </row>
    <row r="143" spans="1:10" x14ac:dyDescent="0.2">
      <c r="A143" s="1974">
        <v>1600</v>
      </c>
      <c r="B143" s="501" t="s">
        <v>170</v>
      </c>
      <c r="C143" s="480" t="s">
        <v>1108</v>
      </c>
      <c r="D143" s="1980" t="s">
        <v>1193</v>
      </c>
      <c r="E143" s="792">
        <v>1840</v>
      </c>
      <c r="F143" s="2677">
        <v>1840</v>
      </c>
      <c r="G143" s="1809"/>
      <c r="I143" s="1312"/>
      <c r="J143" s="1313"/>
    </row>
    <row r="144" spans="1:10" x14ac:dyDescent="0.2">
      <c r="A144" s="1974">
        <v>2000</v>
      </c>
      <c r="B144" s="501" t="s">
        <v>170</v>
      </c>
      <c r="C144" s="480" t="s">
        <v>1108</v>
      </c>
      <c r="D144" s="1980" t="s">
        <v>1194</v>
      </c>
      <c r="E144" s="792">
        <v>2300</v>
      </c>
      <c r="F144" s="2677">
        <v>2300</v>
      </c>
      <c r="G144" s="1809"/>
      <c r="I144" s="1312"/>
      <c r="J144" s="1313"/>
    </row>
    <row r="145" spans="1:10" x14ac:dyDescent="0.2">
      <c r="A145" s="1974">
        <v>2900</v>
      </c>
      <c r="B145" s="501" t="s">
        <v>170</v>
      </c>
      <c r="C145" s="480" t="s">
        <v>1108</v>
      </c>
      <c r="D145" s="1980" t="s">
        <v>1196</v>
      </c>
      <c r="E145" s="792">
        <v>6000</v>
      </c>
      <c r="F145" s="2677">
        <v>6000</v>
      </c>
      <c r="G145" s="1809"/>
      <c r="I145" s="1312"/>
      <c r="J145" s="1313"/>
    </row>
    <row r="146" spans="1:10" x14ac:dyDescent="0.2">
      <c r="A146" s="1974">
        <v>20</v>
      </c>
      <c r="B146" s="501" t="s">
        <v>170</v>
      </c>
      <c r="C146" s="480" t="s">
        <v>1108</v>
      </c>
      <c r="D146" s="1980" t="s">
        <v>1199</v>
      </c>
      <c r="E146" s="792">
        <v>20</v>
      </c>
      <c r="F146" s="2677">
        <v>20</v>
      </c>
      <c r="G146" s="1809"/>
      <c r="I146" s="1313"/>
      <c r="J146" s="1313"/>
    </row>
    <row r="147" spans="1:10" x14ac:dyDescent="0.2">
      <c r="A147" s="1974">
        <v>5</v>
      </c>
      <c r="B147" s="501" t="s">
        <v>170</v>
      </c>
      <c r="C147" s="480" t="s">
        <v>1108</v>
      </c>
      <c r="D147" s="1980" t="s">
        <v>1093</v>
      </c>
      <c r="E147" s="792">
        <v>5</v>
      </c>
      <c r="F147" s="2677">
        <v>5</v>
      </c>
      <c r="G147" s="1809"/>
      <c r="I147" s="1312"/>
      <c r="J147" s="1313"/>
    </row>
    <row r="148" spans="1:10" ht="11.25" customHeight="1" x14ac:dyDescent="0.2">
      <c r="A148" s="1974">
        <v>1000</v>
      </c>
      <c r="B148" s="1050" t="s">
        <v>170</v>
      </c>
      <c r="C148" s="483" t="s">
        <v>1108</v>
      </c>
      <c r="D148" s="1980" t="s">
        <v>1094</v>
      </c>
      <c r="E148" s="792">
        <v>1200</v>
      </c>
      <c r="F148" s="2677">
        <v>1200</v>
      </c>
      <c r="G148" s="1809"/>
      <c r="I148" s="1312"/>
      <c r="J148" s="1313"/>
    </row>
    <row r="149" spans="1:10" ht="11.25" customHeight="1" thickBot="1" x14ac:dyDescent="0.25">
      <c r="A149" s="2043">
        <v>590</v>
      </c>
      <c r="B149" s="1874" t="s">
        <v>170</v>
      </c>
      <c r="C149" s="1076" t="s">
        <v>1108</v>
      </c>
      <c r="D149" s="2044" t="s">
        <v>1073</v>
      </c>
      <c r="E149" s="587">
        <v>640</v>
      </c>
      <c r="F149" s="2128">
        <v>640</v>
      </c>
      <c r="G149" s="1985"/>
      <c r="I149" s="1312"/>
      <c r="J149" s="1313"/>
    </row>
    <row r="150" spans="1:10" x14ac:dyDescent="0.2">
      <c r="F150" s="975"/>
      <c r="I150" s="1312"/>
      <c r="J150" s="1313"/>
    </row>
    <row r="151" spans="1:10" x14ac:dyDescent="0.2">
      <c r="I151" s="1312"/>
      <c r="J151" s="1313"/>
    </row>
    <row r="152" spans="1:10" ht="18.75" customHeight="1" x14ac:dyDescent="0.2">
      <c r="B152" s="185" t="s">
        <v>1109</v>
      </c>
      <c r="C152" s="185"/>
      <c r="D152" s="185"/>
      <c r="E152" s="185"/>
      <c r="F152" s="185"/>
      <c r="G152" s="185"/>
      <c r="H152" s="165"/>
    </row>
    <row r="153" spans="1:10" ht="12" thickBot="1" x14ac:dyDescent="0.25">
      <c r="B153" s="965"/>
      <c r="C153" s="965"/>
      <c r="D153" s="965"/>
      <c r="E153" s="166"/>
      <c r="F153" s="166"/>
      <c r="G153" s="166" t="s">
        <v>106</v>
      </c>
      <c r="H153" s="966"/>
    </row>
    <row r="154" spans="1:10" ht="11.25" customHeight="1" x14ac:dyDescent="0.2">
      <c r="A154" s="3074" t="s">
        <v>1943</v>
      </c>
      <c r="B154" s="3158" t="s">
        <v>155</v>
      </c>
      <c r="C154" s="3135" t="s">
        <v>1110</v>
      </c>
      <c r="D154" s="3068" t="s">
        <v>291</v>
      </c>
      <c r="E154" s="3156" t="s">
        <v>1948</v>
      </c>
      <c r="F154" s="3070" t="s">
        <v>1945</v>
      </c>
      <c r="G154" s="3183" t="s">
        <v>158</v>
      </c>
      <c r="H154" s="886"/>
    </row>
    <row r="155" spans="1:10" ht="21.75" customHeight="1" thickBot="1" x14ac:dyDescent="0.25">
      <c r="A155" s="3075"/>
      <c r="B155" s="3159"/>
      <c r="C155" s="3136"/>
      <c r="D155" s="3069"/>
      <c r="E155" s="3157"/>
      <c r="F155" s="3108"/>
      <c r="G155" s="3184"/>
      <c r="H155" s="886"/>
    </row>
    <row r="156" spans="1:10" s="908" customFormat="1" ht="15" customHeight="1" thickBot="1" x14ac:dyDescent="0.3">
      <c r="A156" s="170">
        <f>A157</f>
        <v>15400</v>
      </c>
      <c r="B156" s="255" t="s">
        <v>2</v>
      </c>
      <c r="C156" s="256" t="s">
        <v>159</v>
      </c>
      <c r="D156" s="348" t="s">
        <v>160</v>
      </c>
      <c r="E156" s="205">
        <f>E157</f>
        <v>21000</v>
      </c>
      <c r="F156" s="170">
        <v>21000</v>
      </c>
      <c r="G156" s="976" t="s">
        <v>6</v>
      </c>
    </row>
    <row r="157" spans="1:10" x14ac:dyDescent="0.2">
      <c r="A157" s="1990">
        <f>SUM(A158:A165)</f>
        <v>15400</v>
      </c>
      <c r="B157" s="1989" t="s">
        <v>6</v>
      </c>
      <c r="C157" s="1810" t="s">
        <v>6</v>
      </c>
      <c r="D157" s="1988" t="s">
        <v>292</v>
      </c>
      <c r="E157" s="353">
        <f>SUM(E158:E165)</f>
        <v>21000</v>
      </c>
      <c r="F157" s="2445">
        <f>SUM(F158:F165)</f>
        <v>21000</v>
      </c>
      <c r="G157" s="1811"/>
      <c r="H157" s="886"/>
    </row>
    <row r="158" spans="1:10" s="908" customFormat="1" ht="12.75" customHeight="1" x14ac:dyDescent="0.25">
      <c r="A158" s="1991">
        <v>300</v>
      </c>
      <c r="B158" s="554" t="s">
        <v>2</v>
      </c>
      <c r="C158" s="46" t="s">
        <v>1111</v>
      </c>
      <c r="D158" s="1993" t="s">
        <v>1208</v>
      </c>
      <c r="E158" s="1548"/>
      <c r="F158" s="1549"/>
      <c r="G158" s="1049"/>
      <c r="I158" s="1745"/>
      <c r="J158" s="1813"/>
    </row>
    <row r="159" spans="1:10" s="908" customFormat="1" ht="12.75" customHeight="1" x14ac:dyDescent="0.25">
      <c r="A159" s="1991">
        <v>4500</v>
      </c>
      <c r="B159" s="554" t="s">
        <v>2</v>
      </c>
      <c r="C159" s="46" t="s">
        <v>1112</v>
      </c>
      <c r="D159" s="1993" t="s">
        <v>1209</v>
      </c>
      <c r="E159" s="1548">
        <v>2500</v>
      </c>
      <c r="F159" s="1549">
        <v>2500</v>
      </c>
      <c r="G159" s="1049"/>
      <c r="I159" s="1745"/>
      <c r="J159" s="1813"/>
    </row>
    <row r="160" spans="1:10" s="908" customFormat="1" ht="12.75" customHeight="1" x14ac:dyDescent="0.25">
      <c r="A160" s="1991"/>
      <c r="B160" s="554" t="s">
        <v>2</v>
      </c>
      <c r="C160" s="1814" t="s">
        <v>1113</v>
      </c>
      <c r="D160" s="1993" t="s">
        <v>1210</v>
      </c>
      <c r="E160" s="1548">
        <v>500</v>
      </c>
      <c r="F160" s="1549">
        <v>500</v>
      </c>
      <c r="G160" s="1049"/>
      <c r="I160" s="1745"/>
      <c r="J160" s="1813"/>
    </row>
    <row r="161" spans="1:11" s="908" customFormat="1" ht="12.75" customHeight="1" x14ac:dyDescent="0.25">
      <c r="A161" s="1991">
        <v>600</v>
      </c>
      <c r="B161" s="554" t="s">
        <v>2</v>
      </c>
      <c r="C161" s="1814" t="s">
        <v>1212</v>
      </c>
      <c r="D161" s="1993" t="s">
        <v>1211</v>
      </c>
      <c r="E161" s="1548"/>
      <c r="F161" s="1549"/>
      <c r="G161" s="1049"/>
      <c r="I161" s="1745"/>
      <c r="J161" s="1813"/>
    </row>
    <row r="162" spans="1:11" s="908" customFormat="1" ht="12.75" customHeight="1" x14ac:dyDescent="0.25">
      <c r="A162" s="1991">
        <v>5000</v>
      </c>
      <c r="B162" s="1987" t="s">
        <v>2</v>
      </c>
      <c r="C162" s="72" t="s">
        <v>1786</v>
      </c>
      <c r="D162" s="1993" t="s">
        <v>2293</v>
      </c>
      <c r="E162" s="1807"/>
      <c r="F162" s="1562"/>
      <c r="G162" s="1256"/>
      <c r="H162" s="973"/>
      <c r="I162" s="1745"/>
      <c r="J162" s="1813"/>
    </row>
    <row r="163" spans="1:11" s="908" customFormat="1" ht="12.75" customHeight="1" x14ac:dyDescent="0.25">
      <c r="A163" s="1994">
        <v>0</v>
      </c>
      <c r="B163" s="595" t="s">
        <v>2</v>
      </c>
      <c r="C163" s="50" t="s">
        <v>1787</v>
      </c>
      <c r="D163" s="2298" t="s">
        <v>1789</v>
      </c>
      <c r="E163" s="1554">
        <v>1000</v>
      </c>
      <c r="F163" s="1555">
        <v>1000</v>
      </c>
      <c r="G163" s="1052"/>
      <c r="H163" s="973"/>
      <c r="I163" s="1745"/>
      <c r="J163" s="1813"/>
    </row>
    <row r="164" spans="1:11" s="908" customFormat="1" ht="12.75" customHeight="1" x14ac:dyDescent="0.25">
      <c r="A164" s="1991">
        <v>5000</v>
      </c>
      <c r="B164" s="554" t="s">
        <v>2</v>
      </c>
      <c r="C164" s="46" t="s">
        <v>1788</v>
      </c>
      <c r="D164" s="2254" t="s">
        <v>1790</v>
      </c>
      <c r="E164" s="1554">
        <v>10000</v>
      </c>
      <c r="F164" s="1555">
        <v>10000</v>
      </c>
      <c r="G164" s="1187"/>
      <c r="H164" s="973"/>
      <c r="I164" s="1745"/>
      <c r="J164" s="1813"/>
    </row>
    <row r="165" spans="1:11" s="908" customFormat="1" ht="12" thickBot="1" x14ac:dyDescent="0.3">
      <c r="A165" s="1992">
        <v>0</v>
      </c>
      <c r="B165" s="1468" t="s">
        <v>2</v>
      </c>
      <c r="C165" s="647" t="s">
        <v>2016</v>
      </c>
      <c r="D165" s="2444" t="s">
        <v>2015</v>
      </c>
      <c r="E165" s="1816">
        <v>7000</v>
      </c>
      <c r="F165" s="1817">
        <v>7000</v>
      </c>
      <c r="G165" s="1210"/>
      <c r="H165" s="973"/>
      <c r="I165" s="1745"/>
      <c r="J165" s="1813"/>
    </row>
    <row r="166" spans="1:11" s="908" customFormat="1" x14ac:dyDescent="0.25">
      <c r="B166" s="973"/>
      <c r="H166" s="973"/>
    </row>
    <row r="167" spans="1:11" s="908" customFormat="1" x14ac:dyDescent="0.25">
      <c r="B167" s="973"/>
      <c r="H167" s="973"/>
    </row>
    <row r="168" spans="1:11" ht="18.75" customHeight="1" x14ac:dyDescent="0.25">
      <c r="B168" s="362" t="s">
        <v>1114</v>
      </c>
      <c r="C168" s="362"/>
      <c r="D168" s="362"/>
      <c r="E168" s="362"/>
      <c r="F168" s="362"/>
      <c r="G168" s="362"/>
      <c r="H168" s="1346"/>
    </row>
    <row r="169" spans="1:11" ht="12" thickBot="1" x14ac:dyDescent="0.25">
      <c r="B169" s="1470"/>
      <c r="C169" s="1470"/>
      <c r="D169" s="1470"/>
      <c r="E169" s="1471"/>
      <c r="F169" s="1471"/>
      <c r="G169" s="1818" t="s">
        <v>67</v>
      </c>
      <c r="H169" s="1470"/>
    </row>
    <row r="170" spans="1:11" ht="11.25" customHeight="1" x14ac:dyDescent="0.2">
      <c r="A170" s="3074" t="s">
        <v>1943</v>
      </c>
      <c r="B170" s="3189" t="s">
        <v>294</v>
      </c>
      <c r="C170" s="3191" t="s">
        <v>1115</v>
      </c>
      <c r="D170" s="3193" t="s">
        <v>1116</v>
      </c>
      <c r="E170" s="3156" t="s">
        <v>1948</v>
      </c>
      <c r="F170" s="3070" t="s">
        <v>1945</v>
      </c>
      <c r="G170" s="3183" t="s">
        <v>158</v>
      </c>
      <c r="H170" s="886"/>
    </row>
    <row r="171" spans="1:11" ht="21" customHeight="1" thickBot="1" x14ac:dyDescent="0.25">
      <c r="A171" s="3075"/>
      <c r="B171" s="3190"/>
      <c r="C171" s="3192"/>
      <c r="D171" s="3194"/>
      <c r="E171" s="3157"/>
      <c r="F171" s="3108"/>
      <c r="G171" s="3184"/>
      <c r="H171" s="886"/>
    </row>
    <row r="172" spans="1:11" s="908" customFormat="1" ht="15" customHeight="1" thickBot="1" x14ac:dyDescent="0.3">
      <c r="A172" s="1819">
        <f>A173</f>
        <v>9428</v>
      </c>
      <c r="B172" s="1473" t="s">
        <v>1</v>
      </c>
      <c r="C172" s="256" t="s">
        <v>159</v>
      </c>
      <c r="D172" s="1820" t="s">
        <v>1117</v>
      </c>
      <c r="E172" s="1819">
        <f>E173</f>
        <v>10445.700000000001</v>
      </c>
      <c r="F172" s="1819">
        <v>10445.700000000001</v>
      </c>
      <c r="G172" s="976" t="s">
        <v>6</v>
      </c>
    </row>
    <row r="173" spans="1:11" s="1059" customFormat="1" ht="15" customHeight="1" x14ac:dyDescent="0.25">
      <c r="A173" s="2000">
        <f>SUM(A174:A182)</f>
        <v>9428</v>
      </c>
      <c r="B173" s="2002" t="s">
        <v>161</v>
      </c>
      <c r="C173" s="1996" t="s">
        <v>6</v>
      </c>
      <c r="D173" s="1997" t="s">
        <v>1222</v>
      </c>
      <c r="E173" s="1998">
        <f t="shared" ref="E173:F173" si="0">SUM(E174:E182)</f>
        <v>10445.700000000001</v>
      </c>
      <c r="F173" s="2443">
        <f t="shared" si="0"/>
        <v>10445.700000000001</v>
      </c>
      <c r="G173" s="1999"/>
    </row>
    <row r="174" spans="1:11" s="908" customFormat="1" ht="11.25" customHeight="1" x14ac:dyDescent="0.25">
      <c r="A174" s="2001">
        <v>3018</v>
      </c>
      <c r="B174" s="2003" t="s">
        <v>170</v>
      </c>
      <c r="C174" s="1821" t="s">
        <v>1118</v>
      </c>
      <c r="D174" s="1995" t="s">
        <v>1213</v>
      </c>
      <c r="E174" s="1554">
        <v>1735.7</v>
      </c>
      <c r="F174" s="1822">
        <v>1735.7</v>
      </c>
      <c r="G174" s="1203"/>
      <c r="I174" s="1823"/>
      <c r="J174" s="1813"/>
      <c r="K174" s="1313"/>
    </row>
    <row r="175" spans="1:11" s="908" customFormat="1" x14ac:dyDescent="0.25">
      <c r="A175" s="2001">
        <v>500</v>
      </c>
      <c r="B175" s="2004" t="s">
        <v>170</v>
      </c>
      <c r="C175" s="1824" t="s">
        <v>1119</v>
      </c>
      <c r="D175" s="1995" t="s">
        <v>1214</v>
      </c>
      <c r="E175" s="1554">
        <v>500</v>
      </c>
      <c r="F175" s="1825">
        <v>500</v>
      </c>
      <c r="G175" s="1187"/>
      <c r="I175" s="1823"/>
      <c r="J175" s="1813"/>
      <c r="K175" s="1312"/>
    </row>
    <row r="176" spans="1:11" s="908" customFormat="1" x14ac:dyDescent="0.25">
      <c r="A176" s="2001">
        <v>3000</v>
      </c>
      <c r="B176" s="2004" t="s">
        <v>170</v>
      </c>
      <c r="C176" s="1824" t="s">
        <v>1120</v>
      </c>
      <c r="D176" s="1995" t="s">
        <v>1215</v>
      </c>
      <c r="E176" s="1554">
        <v>3450</v>
      </c>
      <c r="F176" s="1825">
        <v>3450</v>
      </c>
      <c r="G176" s="1187"/>
      <c r="I176" s="1823"/>
      <c r="J176" s="1813"/>
      <c r="K176" s="1313"/>
    </row>
    <row r="177" spans="1:11" s="908" customFormat="1" x14ac:dyDescent="0.25">
      <c r="A177" s="2001">
        <v>1900</v>
      </c>
      <c r="B177" s="2004" t="s">
        <v>170</v>
      </c>
      <c r="C177" s="1824" t="s">
        <v>1121</v>
      </c>
      <c r="D177" s="1995" t="s">
        <v>1216</v>
      </c>
      <c r="E177" s="1554">
        <v>3450</v>
      </c>
      <c r="F177" s="1825">
        <v>3450</v>
      </c>
      <c r="G177" s="1187"/>
      <c r="I177" s="1823"/>
      <c r="J177" s="1813"/>
      <c r="K177" s="1313"/>
    </row>
    <row r="178" spans="1:11" s="908" customFormat="1" x14ac:dyDescent="0.25">
      <c r="A178" s="2001">
        <v>200</v>
      </c>
      <c r="B178" s="2004" t="s">
        <v>170</v>
      </c>
      <c r="C178" s="1826" t="s">
        <v>1122</v>
      </c>
      <c r="D178" s="1995" t="s">
        <v>1217</v>
      </c>
      <c r="E178" s="1554">
        <v>200</v>
      </c>
      <c r="F178" s="1825">
        <v>200</v>
      </c>
      <c r="G178" s="1187"/>
      <c r="I178" s="1823"/>
      <c r="J178" s="1813"/>
      <c r="K178" s="1313"/>
    </row>
    <row r="179" spans="1:11" s="908" customFormat="1" x14ac:dyDescent="0.25">
      <c r="A179" s="2001">
        <v>600</v>
      </c>
      <c r="B179" s="2004" t="s">
        <v>170</v>
      </c>
      <c r="C179" s="1826" t="s">
        <v>1123</v>
      </c>
      <c r="D179" s="1995" t="s">
        <v>1218</v>
      </c>
      <c r="E179" s="1554">
        <v>800</v>
      </c>
      <c r="F179" s="1825">
        <v>800</v>
      </c>
      <c r="G179" s="1187"/>
      <c r="I179" s="1823"/>
      <c r="J179" s="1813"/>
      <c r="K179" s="1312"/>
    </row>
    <row r="180" spans="1:11" s="908" customFormat="1" ht="12.75" customHeight="1" x14ac:dyDescent="0.25">
      <c r="A180" s="2001">
        <v>100</v>
      </c>
      <c r="B180" s="2004" t="s">
        <v>170</v>
      </c>
      <c r="C180" s="1826" t="s">
        <v>1124</v>
      </c>
      <c r="D180" s="1995" t="s">
        <v>1219</v>
      </c>
      <c r="E180" s="1554">
        <v>200</v>
      </c>
      <c r="F180" s="1825">
        <v>200</v>
      </c>
      <c r="G180" s="1187"/>
      <c r="I180" s="1823"/>
      <c r="J180" s="1813"/>
      <c r="K180" s="1312"/>
    </row>
    <row r="181" spans="1:11" s="908" customFormat="1" ht="12.75" customHeight="1" x14ac:dyDescent="0.25">
      <c r="A181" s="2001">
        <v>100</v>
      </c>
      <c r="B181" s="2004" t="s">
        <v>170</v>
      </c>
      <c r="C181" s="1824" t="s">
        <v>1125</v>
      </c>
      <c r="D181" s="1995" t="s">
        <v>1220</v>
      </c>
      <c r="E181" s="1554">
        <v>100</v>
      </c>
      <c r="F181" s="1825">
        <v>100</v>
      </c>
      <c r="G181" s="1187"/>
      <c r="I181" s="1823"/>
      <c r="J181" s="1813"/>
      <c r="K181" s="1312"/>
    </row>
    <row r="182" spans="1:11" s="908" customFormat="1" ht="12.75" customHeight="1" thickBot="1" x14ac:dyDescent="0.3">
      <c r="A182" s="1827">
        <v>10</v>
      </c>
      <c r="B182" s="2005" t="s">
        <v>170</v>
      </c>
      <c r="C182" s="1828" t="s">
        <v>1126</v>
      </c>
      <c r="D182" s="2006" t="s">
        <v>1221</v>
      </c>
      <c r="E182" s="1554">
        <v>10</v>
      </c>
      <c r="F182" s="1829">
        <v>10</v>
      </c>
      <c r="G182" s="1830"/>
      <c r="I182" s="1312"/>
      <c r="J182" s="1312"/>
      <c r="K182" s="1312"/>
    </row>
    <row r="183" spans="1:11" ht="12.75" customHeight="1" x14ac:dyDescent="0.2">
      <c r="B183" s="3218"/>
      <c r="C183" s="3218"/>
      <c r="D183" s="3218"/>
      <c r="E183" s="3218"/>
      <c r="F183" s="487"/>
      <c r="G183" s="487"/>
      <c r="H183" s="487"/>
      <c r="I183" s="1180"/>
      <c r="J183" s="1180"/>
      <c r="K183" s="1180"/>
    </row>
    <row r="184" spans="1:11" ht="12.75" customHeight="1" x14ac:dyDescent="0.2">
      <c r="B184" s="487"/>
      <c r="C184" s="487"/>
      <c r="D184" s="487"/>
      <c r="E184" s="487"/>
      <c r="F184" s="487"/>
      <c r="G184" s="487"/>
      <c r="H184" s="487"/>
      <c r="I184" s="1180"/>
      <c r="J184" s="1180"/>
      <c r="K184" s="1180"/>
    </row>
    <row r="185" spans="1:11" ht="12.75" customHeight="1" x14ac:dyDescent="0.2">
      <c r="A185" s="3160"/>
      <c r="B185" s="3160"/>
      <c r="C185" s="3160"/>
      <c r="G185" s="963"/>
    </row>
    <row r="186" spans="1:11" ht="12.75" x14ac:dyDescent="0.2">
      <c r="A186" s="1109"/>
      <c r="B186" s="1109"/>
      <c r="C186" s="1109"/>
      <c r="F186" s="411"/>
      <c r="G186" s="963"/>
    </row>
    <row r="187" spans="1:11" x14ac:dyDescent="0.2">
      <c r="A187" s="3160"/>
      <c r="B187" s="3160"/>
      <c r="C187" s="3160"/>
      <c r="G187" s="963"/>
      <c r="I187" s="1180"/>
      <c r="J187" s="1180"/>
      <c r="K187" s="1181"/>
    </row>
    <row r="188" spans="1:11" ht="12.75" x14ac:dyDescent="0.2">
      <c r="A188" s="1109"/>
      <c r="B188" s="1109"/>
      <c r="C188" s="1109"/>
      <c r="F188" s="411"/>
      <c r="G188" s="963"/>
      <c r="I188" s="1180"/>
      <c r="J188" s="1180"/>
      <c r="K188" s="1180"/>
    </row>
    <row r="189" spans="1:11" x14ac:dyDescent="0.2">
      <c r="A189" s="3160"/>
      <c r="B189" s="3160"/>
      <c r="C189" s="3160"/>
      <c r="G189" s="963"/>
      <c r="I189" s="1180"/>
      <c r="J189" s="1180"/>
      <c r="K189" s="1181"/>
    </row>
    <row r="190" spans="1:11" x14ac:dyDescent="0.2">
      <c r="I190" s="1180"/>
      <c r="J190" s="1180"/>
      <c r="K190" s="1181"/>
    </row>
    <row r="191" spans="1:11" x14ac:dyDescent="0.2">
      <c r="I191" s="1180"/>
      <c r="J191" s="1180"/>
      <c r="K191" s="1180"/>
    </row>
    <row r="192" spans="1:11" x14ac:dyDescent="0.2">
      <c r="I192" s="1180"/>
      <c r="J192" s="1180"/>
      <c r="K192" s="1180"/>
    </row>
    <row r="193" spans="9:11" x14ac:dyDescent="0.2">
      <c r="I193" s="1180"/>
      <c r="J193" s="1180"/>
      <c r="K193" s="1180"/>
    </row>
    <row r="194" spans="9:11" x14ac:dyDescent="0.2">
      <c r="I194" s="1180"/>
      <c r="J194" s="1180"/>
      <c r="K194" s="1180"/>
    </row>
    <row r="195" spans="9:11" x14ac:dyDescent="0.2">
      <c r="I195" s="1180"/>
      <c r="J195" s="1180"/>
      <c r="K195" s="1180"/>
    </row>
    <row r="196" spans="9:11" x14ac:dyDescent="0.2">
      <c r="I196" s="1180"/>
      <c r="J196" s="1180"/>
      <c r="K196" s="1180"/>
    </row>
    <row r="197" spans="9:11" ht="15" x14ac:dyDescent="0.25">
      <c r="I197" s="1445"/>
      <c r="J197" s="1445"/>
      <c r="K197" s="1453"/>
    </row>
  </sheetData>
  <mergeCells count="59">
    <mergeCell ref="F136:F137"/>
    <mergeCell ref="G136:G137"/>
    <mergeCell ref="A136:A137"/>
    <mergeCell ref="B136:B137"/>
    <mergeCell ref="C136:C137"/>
    <mergeCell ref="D136:D137"/>
    <mergeCell ref="E136:E137"/>
    <mergeCell ref="B183:E183"/>
    <mergeCell ref="A185:C185"/>
    <mergeCell ref="A187:C187"/>
    <mergeCell ref="A189:C189"/>
    <mergeCell ref="G154:G155"/>
    <mergeCell ref="A170:A171"/>
    <mergeCell ref="B170:B171"/>
    <mergeCell ref="C170:C171"/>
    <mergeCell ref="D170:D171"/>
    <mergeCell ref="E170:E171"/>
    <mergeCell ref="F170:F171"/>
    <mergeCell ref="G170:G171"/>
    <mergeCell ref="A154:A155"/>
    <mergeCell ref="B154:B155"/>
    <mergeCell ref="C154:C155"/>
    <mergeCell ref="D154:D155"/>
    <mergeCell ref="E154:E155"/>
    <mergeCell ref="F154:F155"/>
    <mergeCell ref="G67:G68"/>
    <mergeCell ref="A116:A117"/>
    <mergeCell ref="B116:B117"/>
    <mergeCell ref="C116:C117"/>
    <mergeCell ref="D116:D117"/>
    <mergeCell ref="E116:E117"/>
    <mergeCell ref="F116:F117"/>
    <mergeCell ref="G116:G117"/>
    <mergeCell ref="A67:A68"/>
    <mergeCell ref="B67:B68"/>
    <mergeCell ref="C67:C68"/>
    <mergeCell ref="D67:D68"/>
    <mergeCell ref="E67:E68"/>
    <mergeCell ref="F67:F68"/>
    <mergeCell ref="G19:G20"/>
    <mergeCell ref="A51:A52"/>
    <mergeCell ref="B51:B52"/>
    <mergeCell ref="C51:C52"/>
    <mergeCell ref="D51:D52"/>
    <mergeCell ref="E51:E52"/>
    <mergeCell ref="F51:F52"/>
    <mergeCell ref="G51:G52"/>
    <mergeCell ref="A19:A20"/>
    <mergeCell ref="B19:B20"/>
    <mergeCell ref="C19:C20"/>
    <mergeCell ref="D19:D20"/>
    <mergeCell ref="E19:E20"/>
    <mergeCell ref="F19:F20"/>
    <mergeCell ref="A1:G1"/>
    <mergeCell ref="A3:G3"/>
    <mergeCell ref="C5:E5"/>
    <mergeCell ref="C7:C8"/>
    <mergeCell ref="D7:D8"/>
    <mergeCell ref="E7:E8"/>
  </mergeCells>
  <conditionalFormatting sqref="I22:J24 I174:I181">
    <cfRule type="expression" dxfId="29" priority="40">
      <formula>$H22&lt;&gt;0</formula>
    </cfRule>
  </conditionalFormatting>
  <conditionalFormatting sqref="I21:J21">
    <cfRule type="expression" dxfId="28" priority="39">
      <formula>$H21&lt;&gt;0</formula>
    </cfRule>
  </conditionalFormatting>
  <conditionalFormatting sqref="I25">
    <cfRule type="expression" dxfId="27" priority="38">
      <formula>$H25&lt;&gt;0</formula>
    </cfRule>
  </conditionalFormatting>
  <conditionalFormatting sqref="J25">
    <cfRule type="expression" dxfId="26" priority="37">
      <formula>$H25&lt;&gt;0</formula>
    </cfRule>
  </conditionalFormatting>
  <conditionalFormatting sqref="I33:I37">
    <cfRule type="expression" dxfId="25" priority="33">
      <formula>$H33&lt;&gt;0</formula>
    </cfRule>
  </conditionalFormatting>
  <conditionalFormatting sqref="I27:J27">
    <cfRule type="expression" dxfId="24" priority="34">
      <formula>$H27&lt;&gt;0</formula>
    </cfRule>
  </conditionalFormatting>
  <conditionalFormatting sqref="J33:J37">
    <cfRule type="expression" dxfId="23" priority="31">
      <formula>$H33&lt;&gt;0</formula>
    </cfRule>
  </conditionalFormatting>
  <conditionalFormatting sqref="J30:J31">
    <cfRule type="expression" dxfId="22" priority="30">
      <formula>$H30&lt;&gt;0</formula>
    </cfRule>
  </conditionalFormatting>
  <conditionalFormatting sqref="I26">
    <cfRule type="expression" dxfId="21" priority="36">
      <formula>$H26&lt;&gt;0</formula>
    </cfRule>
  </conditionalFormatting>
  <conditionalFormatting sqref="J26">
    <cfRule type="expression" dxfId="20" priority="35">
      <formula>$H26&lt;&gt;0</formula>
    </cfRule>
  </conditionalFormatting>
  <conditionalFormatting sqref="J32">
    <cfRule type="expression" dxfId="19" priority="29">
      <formula>$H32&lt;&gt;0</formula>
    </cfRule>
  </conditionalFormatting>
  <conditionalFormatting sqref="I30:I31">
    <cfRule type="expression" dxfId="18" priority="32">
      <formula>$H30&lt;&gt;0</formula>
    </cfRule>
  </conditionalFormatting>
  <conditionalFormatting sqref="I38:J46">
    <cfRule type="expression" dxfId="17" priority="27">
      <formula>$H38&lt;&gt;0</formula>
    </cfRule>
  </conditionalFormatting>
  <conditionalFormatting sqref="I32 I57:J64 I70:J107">
    <cfRule type="expression" dxfId="16" priority="28">
      <formula>$H32&lt;&gt;0</formula>
    </cfRule>
  </conditionalFormatting>
  <conditionalFormatting sqref="D31">
    <cfRule type="expression" dxfId="15" priority="26">
      <formula>$H31&lt;&gt;0</formula>
    </cfRule>
  </conditionalFormatting>
  <conditionalFormatting sqref="I55:I56">
    <cfRule type="expression" dxfId="14" priority="25">
      <formula>$H55&lt;&gt;0</formula>
    </cfRule>
  </conditionalFormatting>
  <conditionalFormatting sqref="J55:J56">
    <cfRule type="expression" dxfId="13" priority="24">
      <formula>$H55&lt;&gt;0</formula>
    </cfRule>
  </conditionalFormatting>
  <conditionalFormatting sqref="D60">
    <cfRule type="expression" dxfId="12" priority="23">
      <formula>$H60&lt;&gt;0</formula>
    </cfRule>
  </conditionalFormatting>
  <conditionalFormatting sqref="D71">
    <cfRule type="expression" dxfId="11" priority="19">
      <formula>$H71&lt;&gt;0</formula>
    </cfRule>
  </conditionalFormatting>
  <conditionalFormatting sqref="I158 I159:J159 I163:J164">
    <cfRule type="expression" dxfId="10" priority="18">
      <formula>$H157&lt;&gt;0</formula>
    </cfRule>
  </conditionalFormatting>
  <conditionalFormatting sqref="J158">
    <cfRule type="expression" dxfId="9" priority="17">
      <formula>$H157&lt;&gt;0</formula>
    </cfRule>
  </conditionalFormatting>
  <conditionalFormatting sqref="I161">
    <cfRule type="expression" dxfId="8" priority="16">
      <formula>#REF!&lt;&gt;0</formula>
    </cfRule>
  </conditionalFormatting>
  <conditionalFormatting sqref="I160">
    <cfRule type="expression" dxfId="7" priority="15">
      <formula>$H159&lt;&gt;0</formula>
    </cfRule>
  </conditionalFormatting>
  <conditionalFormatting sqref="J160">
    <cfRule type="expression" dxfId="6" priority="14">
      <formula>$H159&lt;&gt;0</formula>
    </cfRule>
  </conditionalFormatting>
  <conditionalFormatting sqref="J161">
    <cfRule type="expression" dxfId="5" priority="9">
      <formula>#REF!&lt;&gt;0</formula>
    </cfRule>
  </conditionalFormatting>
  <conditionalFormatting sqref="I162:J162">
    <cfRule type="expression" dxfId="4" priority="7">
      <formula>#REF!&lt;&gt;0</formula>
    </cfRule>
  </conditionalFormatting>
  <conditionalFormatting sqref="A174:A181">
    <cfRule type="expression" dxfId="3" priority="3">
      <formula>$H174&lt;&gt;0</formula>
    </cfRule>
  </conditionalFormatting>
  <conditionalFormatting sqref="J174:J181">
    <cfRule type="expression" dxfId="2" priority="2">
      <formula>$H174&lt;&gt;0</formula>
    </cfRule>
  </conditionalFormatting>
  <conditionalFormatting sqref="I165:J165">
    <cfRule type="expression" dxfId="1" priority="46">
      <formula>$H163&lt;&gt;0</formula>
    </cfRule>
  </conditionalFormatting>
  <conditionalFormatting sqref="A173">
    <cfRule type="expression" dxfId="0" priority="1">
      <formula>$H173&lt;&gt;0</formula>
    </cfRule>
  </conditionalFormatting>
  <printOptions horizontalCentered="1"/>
  <pageMargins left="0.19685039370078741" right="0.19685039370078741" top="0.39370078740157483" bottom="0.19685039370078741" header="0.11811023622047245" footer="0.11811023622047245"/>
  <pageSetup paperSize="9" scale="90" orientation="portrait" r:id="rId1"/>
  <headerFooter alignWithMargins="0"/>
  <rowBreaks count="2" manualBreakCount="2">
    <brk id="64" max="16383" man="1"/>
    <brk id="132" max="16383" man="1"/>
  </rowBreak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7" tint="0.59999389629810485"/>
  </sheetPr>
  <dimension ref="A1:I28"/>
  <sheetViews>
    <sheetView zoomScaleNormal="100" zoomScaleSheetLayoutView="75" workbookViewId="0">
      <selection sqref="A1:G1"/>
    </sheetView>
  </sheetViews>
  <sheetFormatPr defaultColWidth="9.140625" defaultRowHeight="11.25" x14ac:dyDescent="0.2"/>
  <cols>
    <col min="1" max="1" width="9.140625" style="886"/>
    <col min="2" max="2" width="3.5703125" style="963" customWidth="1"/>
    <col min="3" max="3" width="10" style="886" customWidth="1"/>
    <col min="4" max="4" width="45.140625" style="886" customWidth="1"/>
    <col min="5" max="6" width="10.140625" style="886" customWidth="1"/>
    <col min="7" max="7" width="15.42578125" style="886" customWidth="1"/>
    <col min="8" max="8" width="17.5703125" style="963" customWidth="1"/>
    <col min="9" max="16384" width="9.140625" style="886"/>
  </cols>
  <sheetData>
    <row r="1" spans="1:9" ht="18" customHeight="1" x14ac:dyDescent="0.25">
      <c r="A1" s="3014" t="s">
        <v>1937</v>
      </c>
      <c r="B1" s="3014"/>
      <c r="C1" s="3014"/>
      <c r="D1" s="3014"/>
      <c r="E1" s="3014"/>
      <c r="F1" s="3014"/>
      <c r="G1" s="3014"/>
      <c r="H1" s="91"/>
      <c r="I1" s="91"/>
    </row>
    <row r="2" spans="1:9" ht="12.75" customHeight="1" x14ac:dyDescent="0.2"/>
    <row r="3" spans="1:9" s="3" customFormat="1" ht="15.75" x14ac:dyDescent="0.25">
      <c r="A3" s="3219" t="s">
        <v>1936</v>
      </c>
      <c r="B3" s="3219"/>
      <c r="C3" s="3219"/>
      <c r="D3" s="3219"/>
      <c r="E3" s="3219"/>
      <c r="F3" s="3219"/>
      <c r="G3" s="3219"/>
      <c r="H3" s="92"/>
    </row>
    <row r="4" spans="1:9" s="3" customFormat="1" ht="15.75" x14ac:dyDescent="0.25">
      <c r="B4" s="162"/>
      <c r="C4" s="162"/>
      <c r="D4" s="162"/>
      <c r="E4" s="162"/>
      <c r="F4" s="162"/>
      <c r="G4" s="162"/>
      <c r="H4" s="162"/>
    </row>
    <row r="5" spans="1:9" s="163" customFormat="1" ht="15.75" customHeight="1" x14ac:dyDescent="0.25">
      <c r="B5" s="164"/>
      <c r="C5" s="3065" t="s">
        <v>2207</v>
      </c>
      <c r="D5" s="3065"/>
      <c r="E5" s="3065"/>
      <c r="F5" s="165"/>
      <c r="G5" s="165"/>
      <c r="H5" s="165"/>
    </row>
    <row r="6" spans="1:9" s="964" customFormat="1" ht="12" thickBot="1" x14ac:dyDescent="0.3">
      <c r="B6" s="965"/>
      <c r="C6" s="965"/>
      <c r="D6" s="965"/>
      <c r="E6" s="166" t="s">
        <v>106</v>
      </c>
      <c r="F6" s="166"/>
      <c r="G6" s="966"/>
    </row>
    <row r="7" spans="1:9" s="967" customFormat="1" ht="12.75" customHeight="1" x14ac:dyDescent="0.25">
      <c r="B7" s="1129"/>
      <c r="C7" s="3132" t="s">
        <v>142</v>
      </c>
      <c r="D7" s="3068" t="s">
        <v>143</v>
      </c>
      <c r="E7" s="3070" t="s">
        <v>1947</v>
      </c>
      <c r="F7" s="88"/>
    </row>
    <row r="8" spans="1:9" s="964" customFormat="1" ht="12.75" customHeight="1" thickBot="1" x14ac:dyDescent="0.3">
      <c r="B8" s="1129"/>
      <c r="C8" s="3133"/>
      <c r="D8" s="3069"/>
      <c r="E8" s="3071"/>
      <c r="F8" s="88"/>
    </row>
    <row r="9" spans="1:9" s="964" customFormat="1" ht="12.75" customHeight="1" thickBot="1" x14ac:dyDescent="0.3">
      <c r="B9" s="167"/>
      <c r="C9" s="168" t="s">
        <v>309</v>
      </c>
      <c r="D9" s="169" t="s">
        <v>310</v>
      </c>
      <c r="E9" s="170">
        <f>(SUM(E10:E12))</f>
        <v>25000</v>
      </c>
      <c r="F9" s="171"/>
    </row>
    <row r="10" spans="1:9" s="969" customFormat="1" ht="12.75" customHeight="1" x14ac:dyDescent="0.2">
      <c r="B10" s="172"/>
      <c r="C10" s="1252" t="s">
        <v>419</v>
      </c>
      <c r="D10" s="705" t="s">
        <v>420</v>
      </c>
      <c r="E10" s="706">
        <f>F19</f>
        <v>25000</v>
      </c>
      <c r="F10" s="707"/>
      <c r="G10" s="970"/>
    </row>
    <row r="11" spans="1:9" s="969" customFormat="1" ht="12.75" customHeight="1" x14ac:dyDescent="0.2">
      <c r="B11" s="172"/>
      <c r="C11" s="1831" t="s">
        <v>147</v>
      </c>
      <c r="D11" s="1832" t="s">
        <v>148</v>
      </c>
      <c r="E11" s="179">
        <v>0</v>
      </c>
      <c r="F11" s="176"/>
      <c r="G11" s="970"/>
    </row>
    <row r="12" spans="1:9" s="969" customFormat="1" ht="12.75" customHeight="1" thickBot="1" x14ac:dyDescent="0.25">
      <c r="B12" s="172"/>
      <c r="C12" s="1847" t="s">
        <v>151</v>
      </c>
      <c r="D12" s="1848" t="s">
        <v>1658</v>
      </c>
      <c r="E12" s="1598">
        <v>0</v>
      </c>
      <c r="F12" s="182"/>
    </row>
    <row r="13" spans="1:9" s="969" customFormat="1" ht="12.75" customHeight="1" x14ac:dyDescent="0.2">
      <c r="B13" s="172"/>
      <c r="C13" s="1327"/>
      <c r="D13" s="1328"/>
      <c r="E13" s="182"/>
      <c r="F13" s="182"/>
    </row>
    <row r="14" spans="1:9" s="3" customFormat="1" ht="12.75" customHeight="1" x14ac:dyDescent="0.25">
      <c r="B14" s="183"/>
      <c r="C14" s="2"/>
      <c r="D14" s="2"/>
      <c r="E14" s="2"/>
      <c r="F14" s="2"/>
      <c r="G14" s="2"/>
      <c r="H14" s="364"/>
    </row>
    <row r="15" spans="1:9" ht="18.75" customHeight="1" x14ac:dyDescent="0.2">
      <c r="B15" s="185" t="s">
        <v>2203</v>
      </c>
      <c r="C15" s="185"/>
      <c r="D15" s="185"/>
      <c r="E15" s="185"/>
      <c r="F15" s="185"/>
      <c r="G15" s="185"/>
      <c r="H15" s="164"/>
      <c r="I15" s="164"/>
    </row>
    <row r="16" spans="1:9" ht="12.75" customHeight="1" thickBot="1" x14ac:dyDescent="0.25">
      <c r="B16" s="965"/>
      <c r="C16" s="965"/>
      <c r="D16" s="965"/>
      <c r="E16" s="965"/>
      <c r="F16" s="166"/>
      <c r="G16" s="166" t="s">
        <v>106</v>
      </c>
      <c r="H16" s="965"/>
    </row>
    <row r="17" spans="1:8" ht="12.75" customHeight="1" x14ac:dyDescent="0.2">
      <c r="A17" s="3074" t="s">
        <v>1943</v>
      </c>
      <c r="B17" s="3084" t="s">
        <v>294</v>
      </c>
      <c r="C17" s="3086" t="s">
        <v>1127</v>
      </c>
      <c r="D17" s="3068" t="s">
        <v>429</v>
      </c>
      <c r="E17" s="3156" t="s">
        <v>1948</v>
      </c>
      <c r="F17" s="3070" t="s">
        <v>1945</v>
      </c>
      <c r="G17" s="3183" t="s">
        <v>158</v>
      </c>
      <c r="H17" s="886"/>
    </row>
    <row r="18" spans="1:8" ht="18" customHeight="1" thickBot="1" x14ac:dyDescent="0.25">
      <c r="A18" s="3075"/>
      <c r="B18" s="3099"/>
      <c r="C18" s="3096"/>
      <c r="D18" s="3069"/>
      <c r="E18" s="3157"/>
      <c r="F18" s="3108"/>
      <c r="G18" s="3184"/>
      <c r="H18" s="886"/>
    </row>
    <row r="19" spans="1:8" ht="15" customHeight="1" thickBot="1" x14ac:dyDescent="0.25">
      <c r="A19" s="1160">
        <f>SUM(A20:A20)</f>
        <v>12500</v>
      </c>
      <c r="B19" s="203" t="s">
        <v>2</v>
      </c>
      <c r="C19" s="508" t="s">
        <v>432</v>
      </c>
      <c r="D19" s="348" t="s">
        <v>160</v>
      </c>
      <c r="E19" s="1160">
        <f>SUM(E20:E20)</f>
        <v>25000</v>
      </c>
      <c r="F19" s="1159">
        <f>F20</f>
        <v>25000</v>
      </c>
      <c r="G19" s="976" t="s">
        <v>6</v>
      </c>
      <c r="H19" s="886"/>
    </row>
    <row r="20" spans="1:8" ht="23.25" thickBot="1" x14ac:dyDescent="0.25">
      <c r="A20" s="1833">
        <v>12500</v>
      </c>
      <c r="B20" s="1834" t="s">
        <v>161</v>
      </c>
      <c r="C20" s="1835" t="s">
        <v>1128</v>
      </c>
      <c r="D20" s="1836" t="s">
        <v>1129</v>
      </c>
      <c r="E20" s="1386">
        <v>25000</v>
      </c>
      <c r="F20" s="1837">
        <v>25000</v>
      </c>
      <c r="G20" s="1838"/>
      <c r="H20" s="886"/>
    </row>
    <row r="21" spans="1:8" ht="12.75" customHeight="1" x14ac:dyDescent="0.2"/>
    <row r="24" spans="1:8" x14ac:dyDescent="0.2">
      <c r="A24" s="3160"/>
      <c r="B24" s="3160"/>
      <c r="C24" s="3160"/>
      <c r="G24" s="963"/>
    </row>
    <row r="25" spans="1:8" ht="12.75" x14ac:dyDescent="0.2">
      <c r="A25" s="1109"/>
      <c r="B25" s="1109"/>
      <c r="C25" s="1109"/>
      <c r="F25" s="411"/>
      <c r="G25" s="963"/>
    </row>
    <row r="26" spans="1:8" x14ac:dyDescent="0.2">
      <c r="A26" s="3160"/>
      <c r="B26" s="3160"/>
      <c r="C26" s="3160"/>
      <c r="G26" s="963"/>
    </row>
    <row r="27" spans="1:8" ht="12.75" x14ac:dyDescent="0.2">
      <c r="A27" s="1109"/>
      <c r="B27" s="1109"/>
      <c r="C27" s="1109"/>
      <c r="F27" s="411"/>
      <c r="G27" s="963"/>
    </row>
    <row r="28" spans="1:8" x14ac:dyDescent="0.2">
      <c r="A28" s="3160"/>
      <c r="B28" s="3160"/>
      <c r="C28" s="3160"/>
      <c r="G28" s="963"/>
    </row>
  </sheetData>
  <mergeCells count="16">
    <mergeCell ref="A24:C24"/>
    <mergeCell ref="A26:C26"/>
    <mergeCell ref="A28:C28"/>
    <mergeCell ref="G17:G18"/>
    <mergeCell ref="A17:A18"/>
    <mergeCell ref="B17:B18"/>
    <mergeCell ref="C17:C18"/>
    <mergeCell ref="D17:D18"/>
    <mergeCell ref="E17:E18"/>
    <mergeCell ref="F17:F18"/>
    <mergeCell ref="A1:G1"/>
    <mergeCell ref="A3:G3"/>
    <mergeCell ref="C5:E5"/>
    <mergeCell ref="C7:C8"/>
    <mergeCell ref="D7:D8"/>
    <mergeCell ref="E7:E8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95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7" tint="0.59999389629810485"/>
  </sheetPr>
  <dimension ref="A1:I29"/>
  <sheetViews>
    <sheetView zoomScaleNormal="100" zoomScaleSheetLayoutView="75" workbookViewId="0">
      <selection sqref="A1:G1"/>
    </sheetView>
  </sheetViews>
  <sheetFormatPr defaultColWidth="9.140625" defaultRowHeight="11.25" x14ac:dyDescent="0.2"/>
  <cols>
    <col min="1" max="1" width="9.140625" style="886"/>
    <col min="2" max="2" width="3.5703125" style="963" customWidth="1"/>
    <col min="3" max="3" width="11.140625" style="886" customWidth="1"/>
    <col min="4" max="4" width="45.140625" style="886" customWidth="1"/>
    <col min="5" max="6" width="10.140625" style="886" customWidth="1"/>
    <col min="7" max="7" width="15.42578125" style="886" customWidth="1"/>
    <col min="8" max="8" width="17.5703125" style="963" customWidth="1"/>
    <col min="9" max="16384" width="9.140625" style="886"/>
  </cols>
  <sheetData>
    <row r="1" spans="1:9" ht="18" customHeight="1" x14ac:dyDescent="0.25">
      <c r="A1" s="3014" t="s">
        <v>1937</v>
      </c>
      <c r="B1" s="3014"/>
      <c r="C1" s="3014"/>
      <c r="D1" s="3014"/>
      <c r="E1" s="3014"/>
      <c r="F1" s="3014"/>
      <c r="G1" s="3014"/>
      <c r="H1" s="91"/>
      <c r="I1" s="91"/>
    </row>
    <row r="2" spans="1:9" ht="12.75" customHeight="1" x14ac:dyDescent="0.2"/>
    <row r="3" spans="1:9" s="3" customFormat="1" ht="15.75" x14ac:dyDescent="0.25">
      <c r="A3" s="3219" t="s">
        <v>680</v>
      </c>
      <c r="B3" s="3219"/>
      <c r="C3" s="3219"/>
      <c r="D3" s="3219"/>
      <c r="E3" s="3219"/>
      <c r="F3" s="3219"/>
      <c r="G3" s="3219"/>
      <c r="H3" s="92"/>
    </row>
    <row r="4" spans="1:9" s="3" customFormat="1" ht="15.75" x14ac:dyDescent="0.25">
      <c r="B4" s="162"/>
      <c r="C4" s="162"/>
      <c r="D4" s="162"/>
      <c r="E4" s="162"/>
      <c r="F4" s="162"/>
      <c r="G4" s="162"/>
      <c r="H4" s="162"/>
    </row>
    <row r="5" spans="1:9" s="163" customFormat="1" ht="15.75" customHeight="1" x14ac:dyDescent="0.25">
      <c r="B5" s="164"/>
      <c r="C5" s="3065" t="s">
        <v>2207</v>
      </c>
      <c r="D5" s="3065"/>
      <c r="E5" s="3065"/>
      <c r="F5" s="165"/>
      <c r="G5" s="165"/>
      <c r="H5" s="165"/>
    </row>
    <row r="6" spans="1:9" s="964" customFormat="1" ht="12" thickBot="1" x14ac:dyDescent="0.3">
      <c r="B6" s="965"/>
      <c r="C6" s="965"/>
      <c r="D6" s="965"/>
      <c r="E6" s="166" t="s">
        <v>106</v>
      </c>
      <c r="F6" s="166"/>
      <c r="G6" s="966"/>
    </row>
    <row r="7" spans="1:9" s="967" customFormat="1" ht="12.75" customHeight="1" x14ac:dyDescent="0.25">
      <c r="B7" s="1129"/>
      <c r="C7" s="3132" t="s">
        <v>142</v>
      </c>
      <c r="D7" s="3068" t="s">
        <v>143</v>
      </c>
      <c r="E7" s="3070" t="s">
        <v>1947</v>
      </c>
      <c r="F7" s="88"/>
    </row>
    <row r="8" spans="1:9" s="964" customFormat="1" ht="12.75" customHeight="1" thickBot="1" x14ac:dyDescent="0.3">
      <c r="B8" s="1129"/>
      <c r="C8" s="3133"/>
      <c r="D8" s="3069"/>
      <c r="E8" s="3071"/>
      <c r="F8" s="88"/>
    </row>
    <row r="9" spans="1:9" s="964" customFormat="1" ht="12.75" customHeight="1" thickBot="1" x14ac:dyDescent="0.3">
      <c r="B9" s="167"/>
      <c r="C9" s="168" t="s">
        <v>309</v>
      </c>
      <c r="D9" s="169" t="s">
        <v>310</v>
      </c>
      <c r="E9" s="170">
        <f>(SUM(E10:E10))</f>
        <v>3000</v>
      </c>
      <c r="F9" s="171"/>
    </row>
    <row r="10" spans="1:9" s="969" customFormat="1" ht="12.75" customHeight="1" thickBot="1" x14ac:dyDescent="0.25">
      <c r="B10" s="172"/>
      <c r="C10" s="1847" t="s">
        <v>147</v>
      </c>
      <c r="D10" s="1848" t="s">
        <v>148</v>
      </c>
      <c r="E10" s="1598">
        <f>F18</f>
        <v>3000</v>
      </c>
      <c r="F10" s="176"/>
      <c r="G10" s="970"/>
    </row>
    <row r="11" spans="1:9" s="969" customFormat="1" ht="12.75" customHeight="1" x14ac:dyDescent="0.2">
      <c r="B11" s="172"/>
      <c r="C11" s="1327"/>
      <c r="D11" s="1328"/>
      <c r="E11" s="182"/>
      <c r="F11" s="182"/>
    </row>
    <row r="12" spans="1:9" s="3" customFormat="1" ht="12.75" customHeight="1" x14ac:dyDescent="0.25">
      <c r="B12" s="183"/>
      <c r="C12" s="2"/>
      <c r="D12" s="2"/>
      <c r="E12" s="2"/>
      <c r="F12" s="2"/>
      <c r="G12" s="2"/>
      <c r="H12" s="364"/>
    </row>
    <row r="13" spans="1:9" ht="12.75" customHeight="1" x14ac:dyDescent="0.2"/>
    <row r="14" spans="1:9" ht="18.75" customHeight="1" x14ac:dyDescent="0.2">
      <c r="B14" s="185" t="s">
        <v>1130</v>
      </c>
      <c r="C14" s="185"/>
      <c r="D14" s="185"/>
      <c r="E14" s="185"/>
      <c r="F14" s="185"/>
      <c r="G14" s="185"/>
      <c r="H14" s="1390"/>
    </row>
    <row r="15" spans="1:9" ht="12.75" customHeight="1" thickBot="1" x14ac:dyDescent="0.25">
      <c r="B15" s="965"/>
      <c r="C15" s="965"/>
      <c r="D15" s="965"/>
      <c r="E15" s="254"/>
      <c r="F15" s="254"/>
      <c r="G15" s="254" t="s">
        <v>106</v>
      </c>
      <c r="H15" s="966"/>
    </row>
    <row r="16" spans="1:9" ht="12.75" customHeight="1" x14ac:dyDescent="0.2">
      <c r="A16" s="3074" t="s">
        <v>1943</v>
      </c>
      <c r="B16" s="3132" t="s">
        <v>155</v>
      </c>
      <c r="C16" s="3135" t="s">
        <v>1131</v>
      </c>
      <c r="D16" s="3078" t="s">
        <v>191</v>
      </c>
      <c r="E16" s="3156" t="s">
        <v>1948</v>
      </c>
      <c r="F16" s="3070" t="s">
        <v>1945</v>
      </c>
      <c r="G16" s="3183" t="s">
        <v>158</v>
      </c>
      <c r="H16" s="886"/>
    </row>
    <row r="17" spans="1:8" ht="16.5" customHeight="1" thickBot="1" x14ac:dyDescent="0.25">
      <c r="A17" s="3075"/>
      <c r="B17" s="3133"/>
      <c r="C17" s="3136"/>
      <c r="D17" s="3079"/>
      <c r="E17" s="3157"/>
      <c r="F17" s="3108"/>
      <c r="G17" s="3184"/>
      <c r="H17" s="886"/>
    </row>
    <row r="18" spans="1:8" ht="15" customHeight="1" thickBot="1" x14ac:dyDescent="0.25">
      <c r="A18" s="170">
        <f>SUM(A19:A20)</f>
        <v>3000</v>
      </c>
      <c r="B18" s="168" t="s">
        <v>2</v>
      </c>
      <c r="C18" s="508" t="s">
        <v>159</v>
      </c>
      <c r="D18" s="169" t="s">
        <v>160</v>
      </c>
      <c r="E18" s="170">
        <f>SUM(E19:E20)</f>
        <v>3000</v>
      </c>
      <c r="F18" s="170">
        <f>F19+F20</f>
        <v>3000</v>
      </c>
      <c r="G18" s="976" t="s">
        <v>6</v>
      </c>
      <c r="H18" s="886"/>
    </row>
    <row r="19" spans="1:8" ht="16.5" customHeight="1" x14ac:dyDescent="0.2">
      <c r="A19" s="1841">
        <v>1000</v>
      </c>
      <c r="B19" s="1528" t="s">
        <v>170</v>
      </c>
      <c r="C19" s="1842" t="s">
        <v>1133</v>
      </c>
      <c r="D19" s="1846" t="s">
        <v>1132</v>
      </c>
      <c r="E19" s="1843">
        <v>1350</v>
      </c>
      <c r="F19" s="1844">
        <v>1350</v>
      </c>
      <c r="G19" s="3220"/>
      <c r="H19" s="886"/>
    </row>
    <row r="20" spans="1:8" ht="16.5" customHeight="1" thickBot="1" x14ac:dyDescent="0.25">
      <c r="A20" s="694">
        <v>2000</v>
      </c>
      <c r="B20" s="1845" t="s">
        <v>170</v>
      </c>
      <c r="C20" s="696" t="s">
        <v>1134</v>
      </c>
      <c r="D20" s="1677" t="s">
        <v>1135</v>
      </c>
      <c r="E20" s="697">
        <v>1650</v>
      </c>
      <c r="F20" s="698">
        <v>1650</v>
      </c>
      <c r="G20" s="3221"/>
      <c r="H20" s="886"/>
    </row>
    <row r="21" spans="1:8" ht="12.75" customHeight="1" x14ac:dyDescent="0.2">
      <c r="E21" s="192"/>
    </row>
    <row r="22" spans="1:8" ht="12.75" customHeight="1" x14ac:dyDescent="0.2"/>
    <row r="25" spans="1:8" x14ac:dyDescent="0.2">
      <c r="A25" s="3160"/>
      <c r="B25" s="3160"/>
      <c r="C25" s="3160"/>
      <c r="G25" s="963"/>
    </row>
    <row r="26" spans="1:8" ht="12.75" x14ac:dyDescent="0.2">
      <c r="A26" s="1109"/>
      <c r="B26" s="1109"/>
      <c r="C26" s="1109"/>
      <c r="F26" s="411"/>
      <c r="G26" s="963"/>
    </row>
    <row r="27" spans="1:8" x14ac:dyDescent="0.2">
      <c r="A27" s="3160"/>
      <c r="B27" s="3160"/>
      <c r="C27" s="3160"/>
      <c r="G27" s="963"/>
    </row>
    <row r="28" spans="1:8" ht="12.75" x14ac:dyDescent="0.2">
      <c r="A28" s="1109"/>
      <c r="B28" s="1109"/>
      <c r="C28" s="1109"/>
      <c r="F28" s="411"/>
      <c r="G28" s="963"/>
    </row>
    <row r="29" spans="1:8" x14ac:dyDescent="0.2">
      <c r="A29" s="3160"/>
      <c r="B29" s="3160"/>
      <c r="C29" s="3160"/>
      <c r="G29" s="963"/>
    </row>
  </sheetData>
  <mergeCells count="17">
    <mergeCell ref="A25:C25"/>
    <mergeCell ref="A27:C27"/>
    <mergeCell ref="A29:C29"/>
    <mergeCell ref="G19:G20"/>
    <mergeCell ref="A16:A17"/>
    <mergeCell ref="B16:B17"/>
    <mergeCell ref="C16:C17"/>
    <mergeCell ref="D16:D17"/>
    <mergeCell ref="E16:E17"/>
    <mergeCell ref="F16:F17"/>
    <mergeCell ref="G16:G17"/>
    <mergeCell ref="A1:G1"/>
    <mergeCell ref="A3:G3"/>
    <mergeCell ref="C5:E5"/>
    <mergeCell ref="C7:C8"/>
    <mergeCell ref="D7:D8"/>
    <mergeCell ref="E7:E8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95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7" tint="0.59999389629810485"/>
  </sheetPr>
  <dimension ref="A1:I88"/>
  <sheetViews>
    <sheetView zoomScaleNormal="100" zoomScaleSheetLayoutView="75" workbookViewId="0">
      <selection sqref="A1:G1"/>
    </sheetView>
  </sheetViews>
  <sheetFormatPr defaultColWidth="9.140625" defaultRowHeight="11.25" x14ac:dyDescent="0.2"/>
  <cols>
    <col min="1" max="1" width="9.140625" style="886"/>
    <col min="2" max="2" width="3.5703125" style="963" customWidth="1"/>
    <col min="3" max="3" width="11.140625" style="886" customWidth="1"/>
    <col min="4" max="4" width="45.140625" style="886" customWidth="1"/>
    <col min="5" max="6" width="10.140625" style="886" customWidth="1"/>
    <col min="7" max="7" width="15.42578125" style="886" customWidth="1"/>
    <col min="8" max="8" width="17.5703125" style="963" customWidth="1"/>
    <col min="9" max="16384" width="9.140625" style="886"/>
  </cols>
  <sheetData>
    <row r="1" spans="1:9" ht="18" customHeight="1" x14ac:dyDescent="0.25">
      <c r="A1" s="3014" t="s">
        <v>1937</v>
      </c>
      <c r="B1" s="3014"/>
      <c r="C1" s="3014"/>
      <c r="D1" s="3014"/>
      <c r="E1" s="3014"/>
      <c r="F1" s="3014"/>
      <c r="G1" s="3014"/>
      <c r="H1" s="91"/>
      <c r="I1" s="91"/>
    </row>
    <row r="2" spans="1:9" ht="12.75" customHeight="1" x14ac:dyDescent="0.2"/>
    <row r="3" spans="1:9" s="3" customFormat="1" ht="15.75" x14ac:dyDescent="0.25">
      <c r="A3" s="3219" t="s">
        <v>1558</v>
      </c>
      <c r="B3" s="3219"/>
      <c r="C3" s="3219"/>
      <c r="D3" s="3219"/>
      <c r="E3" s="3219"/>
      <c r="F3" s="3219"/>
      <c r="G3" s="3219"/>
      <c r="H3" s="92"/>
    </row>
    <row r="4" spans="1:9" s="3" customFormat="1" ht="15.75" x14ac:dyDescent="0.25">
      <c r="B4" s="162"/>
      <c r="C4" s="162"/>
      <c r="D4" s="162"/>
      <c r="E4" s="162"/>
      <c r="F4" s="162"/>
      <c r="G4" s="162"/>
      <c r="H4" s="162"/>
    </row>
    <row r="5" spans="1:9" s="163" customFormat="1" ht="15.75" customHeight="1" x14ac:dyDescent="0.25">
      <c r="B5" s="164"/>
      <c r="C5" s="3065" t="s">
        <v>2207</v>
      </c>
      <c r="D5" s="3065"/>
      <c r="E5" s="3065"/>
      <c r="F5" s="165"/>
      <c r="G5" s="165"/>
      <c r="H5" s="165"/>
    </row>
    <row r="6" spans="1:9" s="964" customFormat="1" ht="12" thickBot="1" x14ac:dyDescent="0.3">
      <c r="B6" s="965"/>
      <c r="C6" s="965"/>
      <c r="D6" s="965"/>
      <c r="E6" s="166" t="s">
        <v>106</v>
      </c>
      <c r="F6" s="166"/>
      <c r="G6" s="966"/>
    </row>
    <row r="7" spans="1:9" s="967" customFormat="1" ht="12.75" customHeight="1" x14ac:dyDescent="0.25">
      <c r="B7" s="1129"/>
      <c r="C7" s="3132" t="s">
        <v>142</v>
      </c>
      <c r="D7" s="3068" t="s">
        <v>143</v>
      </c>
      <c r="E7" s="3070" t="s">
        <v>1947</v>
      </c>
      <c r="F7" s="88"/>
    </row>
    <row r="8" spans="1:9" s="964" customFormat="1" ht="12.75" customHeight="1" thickBot="1" x14ac:dyDescent="0.3">
      <c r="B8" s="1129"/>
      <c r="C8" s="3133"/>
      <c r="D8" s="3069"/>
      <c r="E8" s="3071"/>
      <c r="F8" s="88"/>
    </row>
    <row r="9" spans="1:9" s="964" customFormat="1" ht="12.75" customHeight="1" thickBot="1" x14ac:dyDescent="0.3">
      <c r="B9" s="167"/>
      <c r="C9" s="168" t="s">
        <v>309</v>
      </c>
      <c r="D9" s="169" t="s">
        <v>310</v>
      </c>
      <c r="E9" s="170">
        <f>SUM(E10:E12)</f>
        <v>1204682.5900000001</v>
      </c>
      <c r="F9" s="171"/>
    </row>
    <row r="10" spans="1:9" s="969" customFormat="1" ht="12.75" customHeight="1" x14ac:dyDescent="0.2">
      <c r="B10" s="172"/>
      <c r="C10" s="1252" t="s">
        <v>147</v>
      </c>
      <c r="D10" s="1131" t="s">
        <v>148</v>
      </c>
      <c r="E10" s="175">
        <f>E19</f>
        <v>1179877.6600000001</v>
      </c>
      <c r="F10" s="176"/>
      <c r="G10" s="970"/>
    </row>
    <row r="11" spans="1:9" s="969" customFormat="1" ht="12.75" customHeight="1" x14ac:dyDescent="0.2">
      <c r="B11" s="172"/>
      <c r="C11" s="177" t="s">
        <v>149</v>
      </c>
      <c r="D11" s="178" t="s">
        <v>150</v>
      </c>
      <c r="E11" s="180">
        <f>F48</f>
        <v>24404.93</v>
      </c>
      <c r="F11" s="176"/>
      <c r="G11" s="970"/>
    </row>
    <row r="12" spans="1:9" s="969" customFormat="1" ht="12.75" customHeight="1" thickBot="1" x14ac:dyDescent="0.25">
      <c r="B12" s="172"/>
      <c r="C12" s="1847" t="s">
        <v>311</v>
      </c>
      <c r="D12" s="1848" t="s">
        <v>1666</v>
      </c>
      <c r="E12" s="1598">
        <f>F72</f>
        <v>400</v>
      </c>
      <c r="F12" s="176"/>
      <c r="G12" s="970"/>
    </row>
    <row r="13" spans="1:9" s="969" customFormat="1" ht="12.75" customHeight="1" x14ac:dyDescent="0.2">
      <c r="B13" s="172"/>
      <c r="C13" s="1327"/>
      <c r="D13" s="1328"/>
      <c r="E13" s="182"/>
      <c r="F13" s="182"/>
    </row>
    <row r="14" spans="1:9" ht="12.75" customHeight="1" x14ac:dyDescent="0.2"/>
    <row r="15" spans="1:9" ht="18.75" customHeight="1" x14ac:dyDescent="0.2">
      <c r="B15" s="185" t="s">
        <v>1559</v>
      </c>
      <c r="C15" s="185"/>
      <c r="D15" s="185"/>
      <c r="E15" s="185"/>
      <c r="F15" s="185"/>
      <c r="G15" s="185"/>
      <c r="H15" s="1390"/>
    </row>
    <row r="16" spans="1:9" ht="12.75" customHeight="1" thickBot="1" x14ac:dyDescent="0.25">
      <c r="A16" s="908"/>
      <c r="B16" s="965"/>
      <c r="C16" s="965"/>
      <c r="D16" s="965"/>
      <c r="E16" s="254"/>
      <c r="F16" s="254"/>
      <c r="G16" s="166" t="s">
        <v>106</v>
      </c>
      <c r="H16" s="966"/>
    </row>
    <row r="17" spans="1:8" ht="12.75" customHeight="1" x14ac:dyDescent="0.2">
      <c r="A17" s="3074" t="s">
        <v>1943</v>
      </c>
      <c r="B17" s="3084" t="s">
        <v>294</v>
      </c>
      <c r="C17" s="3086" t="s">
        <v>1994</v>
      </c>
      <c r="D17" s="3078" t="s">
        <v>191</v>
      </c>
      <c r="E17" s="3156" t="s">
        <v>1948</v>
      </c>
      <c r="F17" s="3070" t="s">
        <v>1945</v>
      </c>
      <c r="G17" s="3183" t="s">
        <v>158</v>
      </c>
      <c r="H17" s="966"/>
    </row>
    <row r="18" spans="1:8" ht="12.75" customHeight="1" thickBot="1" x14ac:dyDescent="0.25">
      <c r="A18" s="3075"/>
      <c r="B18" s="3099"/>
      <c r="C18" s="3096"/>
      <c r="D18" s="3079"/>
      <c r="E18" s="3157"/>
      <c r="F18" s="3108"/>
      <c r="G18" s="3184"/>
      <c r="H18" s="966"/>
    </row>
    <row r="19" spans="1:8" ht="12.75" customHeight="1" thickBot="1" x14ac:dyDescent="0.25">
      <c r="A19" s="170">
        <f>A20+A23</f>
        <v>818140.87</v>
      </c>
      <c r="B19" s="348" t="s">
        <v>2</v>
      </c>
      <c r="C19" s="508" t="s">
        <v>159</v>
      </c>
      <c r="D19" s="169" t="s">
        <v>160</v>
      </c>
      <c r="E19" s="170">
        <f>E20+E23</f>
        <v>1179877.6600000001</v>
      </c>
      <c r="F19" s="170">
        <f>F20+F23</f>
        <v>1179877.6600000001</v>
      </c>
      <c r="G19" s="976" t="s">
        <v>6</v>
      </c>
      <c r="H19" s="966"/>
    </row>
    <row r="20" spans="1:8" ht="12.75" customHeight="1" x14ac:dyDescent="0.2">
      <c r="A20" s="1189">
        <f>SUM(A21:A22)</f>
        <v>3252</v>
      </c>
      <c r="B20" s="1190" t="s">
        <v>161</v>
      </c>
      <c r="C20" s="1191" t="s">
        <v>6</v>
      </c>
      <c r="D20" s="1192" t="s">
        <v>701</v>
      </c>
      <c r="E20" s="1193">
        <f>SUM(E21:E22)</f>
        <v>3252</v>
      </c>
      <c r="F20" s="1194">
        <f>SUM(F21:F22)</f>
        <v>3252</v>
      </c>
      <c r="G20" s="1187"/>
      <c r="H20" s="966"/>
    </row>
    <row r="21" spans="1:8" ht="12.75" customHeight="1" x14ac:dyDescent="0.2">
      <c r="A21" s="1182">
        <v>2880</v>
      </c>
      <c r="B21" s="1195" t="s">
        <v>170</v>
      </c>
      <c r="C21" s="1196" t="s">
        <v>702</v>
      </c>
      <c r="D21" s="1197" t="s">
        <v>653</v>
      </c>
      <c r="E21" s="1184">
        <f>490+462+2300</f>
        <v>3252</v>
      </c>
      <c r="F21" s="1185">
        <v>3252</v>
      </c>
      <c r="G21" s="269"/>
      <c r="H21" s="966"/>
    </row>
    <row r="22" spans="1:8" ht="12.75" customHeight="1" x14ac:dyDescent="0.2">
      <c r="A22" s="1182">
        <v>372</v>
      </c>
      <c r="B22" s="1198" t="s">
        <v>170</v>
      </c>
      <c r="C22" s="1196" t="s">
        <v>703</v>
      </c>
      <c r="D22" s="880" t="s">
        <v>704</v>
      </c>
      <c r="E22" s="1184">
        <v>0</v>
      </c>
      <c r="F22" s="1185">
        <v>0</v>
      </c>
      <c r="G22" s="269"/>
      <c r="H22" s="966"/>
    </row>
    <row r="23" spans="1:8" ht="12.75" customHeight="1" x14ac:dyDescent="0.2">
      <c r="A23" s="1199">
        <f>SUM(A24:A41)</f>
        <v>814888.87</v>
      </c>
      <c r="B23" s="451" t="s">
        <v>161</v>
      </c>
      <c r="C23" s="452" t="s">
        <v>6</v>
      </c>
      <c r="D23" s="1200" t="s">
        <v>705</v>
      </c>
      <c r="E23" s="1201">
        <f t="shared" ref="E23:F23" si="0">SUM(E24:E41)</f>
        <v>1176625.6600000001</v>
      </c>
      <c r="F23" s="1202">
        <f t="shared" si="0"/>
        <v>1176625.6600000001</v>
      </c>
      <c r="G23" s="1203"/>
      <c r="H23" s="966"/>
    </row>
    <row r="24" spans="1:8" ht="12.75" customHeight="1" x14ac:dyDescent="0.2">
      <c r="A24" s="1182">
        <v>375000</v>
      </c>
      <c r="B24" s="443" t="s">
        <v>170</v>
      </c>
      <c r="C24" s="444" t="s">
        <v>1141</v>
      </c>
      <c r="D24" s="1183" t="s">
        <v>706</v>
      </c>
      <c r="E24" s="1184">
        <v>455000</v>
      </c>
      <c r="F24" s="1185">
        <v>455000</v>
      </c>
      <c r="G24" s="269"/>
      <c r="H24" s="966"/>
    </row>
    <row r="25" spans="1:8" ht="12.75" customHeight="1" x14ac:dyDescent="0.2">
      <c r="A25" s="1182">
        <v>0</v>
      </c>
      <c r="B25" s="443" t="s">
        <v>170</v>
      </c>
      <c r="C25" s="444" t="s">
        <v>1982</v>
      </c>
      <c r="D25" s="1183" t="s">
        <v>1981</v>
      </c>
      <c r="E25" s="1184">
        <v>4800</v>
      </c>
      <c r="F25" s="1185">
        <v>4800</v>
      </c>
      <c r="G25" s="269"/>
      <c r="H25" s="966"/>
    </row>
    <row r="26" spans="1:8" ht="12.75" customHeight="1" x14ac:dyDescent="0.2">
      <c r="A26" s="1182">
        <v>0</v>
      </c>
      <c r="B26" s="443" t="s">
        <v>170</v>
      </c>
      <c r="C26" s="444" t="s">
        <v>1983</v>
      </c>
      <c r="D26" s="1183" t="s">
        <v>1984</v>
      </c>
      <c r="E26" s="1184">
        <v>13900</v>
      </c>
      <c r="F26" s="1185">
        <v>13900</v>
      </c>
      <c r="G26" s="269"/>
      <c r="H26" s="966"/>
    </row>
    <row r="27" spans="1:8" ht="12.75" customHeight="1" x14ac:dyDescent="0.2">
      <c r="A27" s="1182">
        <v>0</v>
      </c>
      <c r="B27" s="443" t="s">
        <v>170</v>
      </c>
      <c r="C27" s="444" t="s">
        <v>2215</v>
      </c>
      <c r="D27" s="1183" t="s">
        <v>1986</v>
      </c>
      <c r="E27" s="1184">
        <v>830</v>
      </c>
      <c r="F27" s="1185">
        <v>830</v>
      </c>
      <c r="G27" s="269"/>
      <c r="H27" s="966"/>
    </row>
    <row r="28" spans="1:8" ht="12.75" customHeight="1" x14ac:dyDescent="0.2">
      <c r="A28" s="1182">
        <v>393000</v>
      </c>
      <c r="B28" s="443" t="s">
        <v>170</v>
      </c>
      <c r="C28" s="444" t="s">
        <v>1147</v>
      </c>
      <c r="D28" s="445" t="s">
        <v>1985</v>
      </c>
      <c r="E28" s="1184">
        <v>477000</v>
      </c>
      <c r="F28" s="1185">
        <v>477000</v>
      </c>
      <c r="G28" s="269"/>
      <c r="H28" s="966"/>
    </row>
    <row r="29" spans="1:8" ht="12.75" customHeight="1" x14ac:dyDescent="0.2">
      <c r="A29" s="1182">
        <v>0</v>
      </c>
      <c r="B29" s="443" t="s">
        <v>170</v>
      </c>
      <c r="C29" s="444" t="s">
        <v>1141</v>
      </c>
      <c r="D29" s="1183" t="s">
        <v>1987</v>
      </c>
      <c r="E29" s="1184">
        <v>80000</v>
      </c>
      <c r="F29" s="1185">
        <v>80000</v>
      </c>
      <c r="G29" s="269"/>
      <c r="H29" s="966"/>
    </row>
    <row r="30" spans="1:8" ht="12.75" customHeight="1" x14ac:dyDescent="0.2">
      <c r="A30" s="1182">
        <v>0</v>
      </c>
      <c r="B30" s="443" t="s">
        <v>170</v>
      </c>
      <c r="C30" s="444" t="s">
        <v>1147</v>
      </c>
      <c r="D30" s="1183" t="s">
        <v>1988</v>
      </c>
      <c r="E30" s="1184">
        <v>83000</v>
      </c>
      <c r="F30" s="1185">
        <v>83000</v>
      </c>
      <c r="G30" s="269"/>
      <c r="H30" s="966"/>
    </row>
    <row r="31" spans="1:8" ht="12.75" customHeight="1" x14ac:dyDescent="0.2">
      <c r="A31" s="1182">
        <v>25000</v>
      </c>
      <c r="B31" s="443" t="s">
        <v>170</v>
      </c>
      <c r="C31" s="444" t="s">
        <v>2216</v>
      </c>
      <c r="D31" s="824" t="s">
        <v>1138</v>
      </c>
      <c r="E31" s="1184">
        <v>25000</v>
      </c>
      <c r="F31" s="1185">
        <v>25000</v>
      </c>
      <c r="G31" s="269"/>
      <c r="H31" s="966"/>
    </row>
    <row r="32" spans="1:8" ht="12.75" customHeight="1" x14ac:dyDescent="0.2">
      <c r="A32" s="1182">
        <v>10000</v>
      </c>
      <c r="B32" s="443" t="s">
        <v>170</v>
      </c>
      <c r="C32" s="444" t="s">
        <v>1146</v>
      </c>
      <c r="D32" s="1183" t="s">
        <v>707</v>
      </c>
      <c r="E32" s="1184"/>
      <c r="F32" s="1185"/>
      <c r="G32" s="269"/>
      <c r="H32" s="966"/>
    </row>
    <row r="33" spans="1:8" ht="12.75" customHeight="1" x14ac:dyDescent="0.2">
      <c r="A33" s="1182">
        <v>0</v>
      </c>
      <c r="B33" s="443" t="s">
        <v>170</v>
      </c>
      <c r="C33" s="444" t="s">
        <v>2217</v>
      </c>
      <c r="D33" s="1183" t="s">
        <v>2218</v>
      </c>
      <c r="E33" s="1184">
        <v>5000</v>
      </c>
      <c r="F33" s="1185">
        <v>5000</v>
      </c>
      <c r="G33" s="269"/>
      <c r="H33" s="966"/>
    </row>
    <row r="34" spans="1:8" ht="12.75" customHeight="1" x14ac:dyDescent="0.2">
      <c r="A34" s="1182">
        <v>0</v>
      </c>
      <c r="B34" s="443" t="s">
        <v>170</v>
      </c>
      <c r="C34" s="444" t="s">
        <v>2219</v>
      </c>
      <c r="D34" s="1183" t="s">
        <v>2220</v>
      </c>
      <c r="E34" s="1184">
        <v>5000</v>
      </c>
      <c r="F34" s="1185">
        <v>5000</v>
      </c>
      <c r="G34" s="269"/>
      <c r="H34" s="966"/>
    </row>
    <row r="35" spans="1:8" ht="12.75" customHeight="1" x14ac:dyDescent="0.2">
      <c r="A35" s="1182">
        <v>10</v>
      </c>
      <c r="B35" s="443" t="s">
        <v>170</v>
      </c>
      <c r="C35" s="444" t="s">
        <v>1142</v>
      </c>
      <c r="D35" s="1183" t="s">
        <v>1139</v>
      </c>
      <c r="E35" s="1184">
        <v>10</v>
      </c>
      <c r="F35" s="1185">
        <v>10</v>
      </c>
      <c r="G35" s="269"/>
      <c r="H35" s="966"/>
    </row>
    <row r="36" spans="1:8" ht="12.75" customHeight="1" x14ac:dyDescent="0.2">
      <c r="A36" s="1204">
        <v>6308.83</v>
      </c>
      <c r="B36" s="457" t="s">
        <v>170</v>
      </c>
      <c r="C36" s="458" t="s">
        <v>1145</v>
      </c>
      <c r="D36" s="1188" t="s">
        <v>1140</v>
      </c>
      <c r="E36" s="1205">
        <f>932.91+296.45+3312</f>
        <v>4541.3599999999997</v>
      </c>
      <c r="F36" s="1206">
        <v>4541.3599999999997</v>
      </c>
      <c r="G36" s="1187"/>
      <c r="H36" s="966"/>
    </row>
    <row r="37" spans="1:8" ht="12.75" customHeight="1" x14ac:dyDescent="0.2">
      <c r="A37" s="1067">
        <v>2570.04</v>
      </c>
      <c r="B37" s="1207" t="s">
        <v>170</v>
      </c>
      <c r="C37" s="1208" t="s">
        <v>1143</v>
      </c>
      <c r="D37" s="1209" t="s">
        <v>708</v>
      </c>
      <c r="E37" s="1037">
        <v>2570.04</v>
      </c>
      <c r="F37" s="1038">
        <v>2570.04</v>
      </c>
      <c r="G37" s="1187"/>
      <c r="H37" s="966"/>
    </row>
    <row r="38" spans="1:8" ht="12.75" customHeight="1" x14ac:dyDescent="0.2">
      <c r="A38" s="1067">
        <v>2000</v>
      </c>
      <c r="B38" s="1207" t="s">
        <v>170</v>
      </c>
      <c r="C38" s="1208" t="s">
        <v>1600</v>
      </c>
      <c r="D38" s="1209" t="s">
        <v>1601</v>
      </c>
      <c r="E38" s="1037">
        <v>2000</v>
      </c>
      <c r="F38" s="1038">
        <v>2000</v>
      </c>
      <c r="G38" s="1187"/>
      <c r="H38" s="966"/>
    </row>
    <row r="39" spans="1:8" ht="22.5" x14ac:dyDescent="0.2">
      <c r="A39" s="1067">
        <v>1000</v>
      </c>
      <c r="B39" s="1207" t="s">
        <v>170</v>
      </c>
      <c r="C39" s="1208" t="s">
        <v>1144</v>
      </c>
      <c r="D39" s="2427" t="s">
        <v>1989</v>
      </c>
      <c r="E39" s="1037">
        <f>11274.26+1000</f>
        <v>12274.26</v>
      </c>
      <c r="F39" s="1038">
        <v>12274.26</v>
      </c>
      <c r="G39" s="1187"/>
      <c r="H39" s="966"/>
    </row>
    <row r="40" spans="1:8" ht="12.75" customHeight="1" x14ac:dyDescent="0.2">
      <c r="A40" s="1067">
        <v>0</v>
      </c>
      <c r="B40" s="1207" t="s">
        <v>170</v>
      </c>
      <c r="C40" s="1208" t="s">
        <v>1147</v>
      </c>
      <c r="D40" s="1209" t="s">
        <v>1979</v>
      </c>
      <c r="E40" s="1037">
        <v>1000</v>
      </c>
      <c r="F40" s="1038">
        <v>1000</v>
      </c>
      <c r="G40" s="1187"/>
      <c r="H40" s="966"/>
    </row>
    <row r="41" spans="1:8" ht="12.75" customHeight="1" thickBot="1" x14ac:dyDescent="0.25">
      <c r="A41" s="1332">
        <v>0</v>
      </c>
      <c r="B41" s="1333" t="s">
        <v>170</v>
      </c>
      <c r="C41" s="2635" t="s">
        <v>1147</v>
      </c>
      <c r="D41" s="2636" t="s">
        <v>1980</v>
      </c>
      <c r="E41" s="1579">
        <v>4700</v>
      </c>
      <c r="F41" s="1217">
        <v>4700</v>
      </c>
      <c r="G41" s="1513"/>
      <c r="H41" s="966"/>
    </row>
    <row r="42" spans="1:8" ht="12.75" customHeight="1" x14ac:dyDescent="0.2">
      <c r="B42" s="965"/>
      <c r="C42" s="965"/>
      <c r="D42" s="965"/>
      <c r="E42" s="254"/>
      <c r="F42" s="254"/>
      <c r="G42" s="254"/>
      <c r="H42" s="966"/>
    </row>
    <row r="43" spans="1:8" ht="12.75" customHeight="1" x14ac:dyDescent="0.2">
      <c r="E43" s="192"/>
    </row>
    <row r="44" spans="1:8" ht="18.600000000000001" customHeight="1" x14ac:dyDescent="0.2">
      <c r="B44" s="185" t="s">
        <v>1573</v>
      </c>
      <c r="C44" s="185"/>
      <c r="D44" s="185"/>
      <c r="E44" s="185"/>
      <c r="F44" s="185"/>
      <c r="G44" s="185"/>
    </row>
    <row r="45" spans="1:8" ht="12.75" customHeight="1" thickBot="1" x14ac:dyDescent="0.25">
      <c r="B45" s="965"/>
      <c r="C45" s="965"/>
      <c r="D45" s="965"/>
      <c r="E45" s="254"/>
      <c r="F45" s="254"/>
      <c r="G45" s="166" t="s">
        <v>106</v>
      </c>
    </row>
    <row r="46" spans="1:8" ht="12.75" customHeight="1" x14ac:dyDescent="0.2">
      <c r="A46" s="3074" t="s">
        <v>1943</v>
      </c>
      <c r="B46" s="3084" t="s">
        <v>294</v>
      </c>
      <c r="C46" s="3086" t="s">
        <v>1995</v>
      </c>
      <c r="D46" s="3078" t="s">
        <v>273</v>
      </c>
      <c r="E46" s="3156" t="s">
        <v>1948</v>
      </c>
      <c r="F46" s="3070" t="s">
        <v>1945</v>
      </c>
      <c r="G46" s="3183" t="s">
        <v>158</v>
      </c>
    </row>
    <row r="47" spans="1:8" ht="12.75" customHeight="1" thickBot="1" x14ac:dyDescent="0.25">
      <c r="A47" s="3075"/>
      <c r="B47" s="3099"/>
      <c r="C47" s="3096"/>
      <c r="D47" s="3079"/>
      <c r="E47" s="3157"/>
      <c r="F47" s="3108"/>
      <c r="G47" s="3184"/>
    </row>
    <row r="48" spans="1:8" ht="12.75" customHeight="1" thickBot="1" x14ac:dyDescent="0.25">
      <c r="A48" s="170">
        <f>A49</f>
        <v>32360</v>
      </c>
      <c r="B48" s="204" t="s">
        <v>2</v>
      </c>
      <c r="C48" s="508" t="s">
        <v>159</v>
      </c>
      <c r="D48" s="169" t="s">
        <v>160</v>
      </c>
      <c r="E48" s="170">
        <f>E49</f>
        <v>24404.93</v>
      </c>
      <c r="F48" s="170">
        <f>F49</f>
        <v>24404.93</v>
      </c>
      <c r="G48" s="976" t="s">
        <v>6</v>
      </c>
    </row>
    <row r="49" spans="1:7" ht="12.75" customHeight="1" x14ac:dyDescent="0.2">
      <c r="A49" s="1064">
        <f>SUM(A50:A65)</f>
        <v>32360</v>
      </c>
      <c r="B49" s="834" t="s">
        <v>6</v>
      </c>
      <c r="C49" s="1032" t="s">
        <v>6</v>
      </c>
      <c r="D49" s="1065" t="s">
        <v>710</v>
      </c>
      <c r="E49" s="1034">
        <f>SUM(E50:E65)</f>
        <v>24404.93</v>
      </c>
      <c r="F49" s="978">
        <f>SUM(F50:F65)</f>
        <v>24404.93</v>
      </c>
      <c r="G49" s="422"/>
    </row>
    <row r="50" spans="1:7" ht="12.75" customHeight="1" x14ac:dyDescent="0.2">
      <c r="A50" s="1067">
        <v>20000</v>
      </c>
      <c r="B50" s="501" t="s">
        <v>2</v>
      </c>
      <c r="C50" s="480" t="s">
        <v>712</v>
      </c>
      <c r="D50" s="1048" t="s">
        <v>713</v>
      </c>
      <c r="E50" s="1037">
        <v>22000</v>
      </c>
      <c r="F50" s="1038">
        <v>22000</v>
      </c>
      <c r="G50" s="341"/>
    </row>
    <row r="51" spans="1:7" ht="12.75" customHeight="1" x14ac:dyDescent="0.2">
      <c r="A51" s="1072">
        <v>0</v>
      </c>
      <c r="B51" s="501" t="s">
        <v>2</v>
      </c>
      <c r="C51" s="480" t="s">
        <v>714</v>
      </c>
      <c r="D51" s="1048" t="s">
        <v>715</v>
      </c>
      <c r="E51" s="1037">
        <v>420</v>
      </c>
      <c r="F51" s="1038">
        <v>0</v>
      </c>
      <c r="G51" s="424"/>
    </row>
    <row r="52" spans="1:7" ht="12.75" customHeight="1" x14ac:dyDescent="0.2">
      <c r="A52" s="1067">
        <v>10</v>
      </c>
      <c r="B52" s="501" t="s">
        <v>2</v>
      </c>
      <c r="C52" s="480" t="s">
        <v>716</v>
      </c>
      <c r="D52" s="1048" t="s">
        <v>717</v>
      </c>
      <c r="E52" s="1037"/>
      <c r="F52" s="1038">
        <v>10</v>
      </c>
      <c r="G52" s="341"/>
    </row>
    <row r="53" spans="1:7" ht="12.75" customHeight="1" x14ac:dyDescent="0.2">
      <c r="A53" s="1067">
        <v>25</v>
      </c>
      <c r="B53" s="501" t="s">
        <v>2</v>
      </c>
      <c r="C53" s="480" t="s">
        <v>718</v>
      </c>
      <c r="D53" s="1048" t="s">
        <v>719</v>
      </c>
      <c r="E53" s="1037"/>
      <c r="F53" s="1038">
        <v>25</v>
      </c>
      <c r="G53" s="341"/>
    </row>
    <row r="54" spans="1:7" ht="12.75" customHeight="1" x14ac:dyDescent="0.2">
      <c r="A54" s="1067">
        <v>10</v>
      </c>
      <c r="B54" s="501" t="s">
        <v>2</v>
      </c>
      <c r="C54" s="480" t="s">
        <v>720</v>
      </c>
      <c r="D54" s="1048" t="s">
        <v>721</v>
      </c>
      <c r="E54" s="1037"/>
      <c r="F54" s="1038">
        <v>10</v>
      </c>
      <c r="G54" s="341"/>
    </row>
    <row r="55" spans="1:7" ht="12.75" customHeight="1" x14ac:dyDescent="0.2">
      <c r="A55" s="1067">
        <v>85</v>
      </c>
      <c r="B55" s="501" t="s">
        <v>2</v>
      </c>
      <c r="C55" s="480" t="s">
        <v>722</v>
      </c>
      <c r="D55" s="1048" t="s">
        <v>723</v>
      </c>
      <c r="E55" s="1037"/>
      <c r="F55" s="1038">
        <v>85</v>
      </c>
      <c r="G55" s="341"/>
    </row>
    <row r="56" spans="1:7" ht="12.75" customHeight="1" x14ac:dyDescent="0.2">
      <c r="A56" s="1067">
        <v>89</v>
      </c>
      <c r="B56" s="501" t="s">
        <v>2</v>
      </c>
      <c r="C56" s="480" t="s">
        <v>724</v>
      </c>
      <c r="D56" s="1048" t="s">
        <v>725</v>
      </c>
      <c r="E56" s="1037"/>
      <c r="F56" s="1038">
        <v>89</v>
      </c>
      <c r="G56" s="341"/>
    </row>
    <row r="57" spans="1:7" ht="12.75" customHeight="1" x14ac:dyDescent="0.2">
      <c r="A57" s="1067">
        <v>30</v>
      </c>
      <c r="B57" s="501" t="s">
        <v>2</v>
      </c>
      <c r="C57" s="480" t="s">
        <v>726</v>
      </c>
      <c r="D57" s="1048" t="s">
        <v>727</v>
      </c>
      <c r="E57" s="1037"/>
      <c r="F57" s="1038">
        <v>30</v>
      </c>
      <c r="G57" s="341"/>
    </row>
    <row r="58" spans="1:7" ht="12.75" customHeight="1" x14ac:dyDescent="0.2">
      <c r="A58" s="1067">
        <v>51</v>
      </c>
      <c r="B58" s="501" t="s">
        <v>2</v>
      </c>
      <c r="C58" s="480" t="s">
        <v>728</v>
      </c>
      <c r="D58" s="1048" t="s">
        <v>729</v>
      </c>
      <c r="E58" s="1037"/>
      <c r="F58" s="1038">
        <v>51</v>
      </c>
      <c r="G58" s="341"/>
    </row>
    <row r="59" spans="1:7" ht="12.75" customHeight="1" x14ac:dyDescent="0.2">
      <c r="A59" s="1067">
        <v>120</v>
      </c>
      <c r="B59" s="501" t="s">
        <v>2</v>
      </c>
      <c r="C59" s="480" t="s">
        <v>730</v>
      </c>
      <c r="D59" s="1048" t="s">
        <v>731</v>
      </c>
      <c r="E59" s="1037"/>
      <c r="F59" s="1038">
        <v>120</v>
      </c>
      <c r="G59" s="341"/>
    </row>
    <row r="60" spans="1:7" ht="12.75" customHeight="1" x14ac:dyDescent="0.2">
      <c r="A60" s="1067">
        <v>80</v>
      </c>
      <c r="B60" s="501" t="s">
        <v>2</v>
      </c>
      <c r="C60" s="480" t="s">
        <v>732</v>
      </c>
      <c r="D60" s="1048" t="s">
        <v>733</v>
      </c>
      <c r="E60" s="1037">
        <v>80</v>
      </c>
      <c r="F60" s="1038">
        <v>80</v>
      </c>
      <c r="G60" s="341"/>
    </row>
    <row r="61" spans="1:7" ht="12.75" customHeight="1" x14ac:dyDescent="0.2">
      <c r="A61" s="1067">
        <v>800</v>
      </c>
      <c r="B61" s="501" t="s">
        <v>2</v>
      </c>
      <c r="C61" s="1211" t="s">
        <v>1148</v>
      </c>
      <c r="D61" s="1216" t="s">
        <v>734</v>
      </c>
      <c r="E61" s="1037">
        <v>800</v>
      </c>
      <c r="F61" s="1038">
        <v>800</v>
      </c>
      <c r="G61" s="341"/>
    </row>
    <row r="62" spans="1:7" ht="22.5" x14ac:dyDescent="0.2">
      <c r="A62" s="1067">
        <v>50</v>
      </c>
      <c r="B62" s="501" t="s">
        <v>2</v>
      </c>
      <c r="C62" s="1416" t="s">
        <v>711</v>
      </c>
      <c r="D62" s="762" t="s">
        <v>654</v>
      </c>
      <c r="E62" s="1037">
        <v>50</v>
      </c>
      <c r="F62" s="1038">
        <v>50</v>
      </c>
      <c r="G62" s="1212"/>
    </row>
    <row r="63" spans="1:7" x14ac:dyDescent="0.2">
      <c r="A63" s="1219">
        <v>10000</v>
      </c>
      <c r="B63" s="1559" t="s">
        <v>2</v>
      </c>
      <c r="C63" s="2170" t="s">
        <v>1604</v>
      </c>
      <c r="D63" s="2171" t="s">
        <v>1607</v>
      </c>
      <c r="E63" s="1221"/>
      <c r="F63" s="1222"/>
      <c r="G63" s="343"/>
    </row>
    <row r="64" spans="1:7" x14ac:dyDescent="0.2">
      <c r="A64" s="1067">
        <v>600</v>
      </c>
      <c r="B64" s="501" t="s">
        <v>2</v>
      </c>
      <c r="C64" s="1211" t="s">
        <v>1602</v>
      </c>
      <c r="D64" s="1216" t="s">
        <v>1605</v>
      </c>
      <c r="E64" s="1037">
        <v>644.92999999999995</v>
      </c>
      <c r="F64" s="1038">
        <v>644.92999999999995</v>
      </c>
      <c r="G64" s="341"/>
    </row>
    <row r="65" spans="1:7" ht="12" thickBot="1" x14ac:dyDescent="0.25">
      <c r="A65" s="1074">
        <v>410</v>
      </c>
      <c r="B65" s="1075" t="s">
        <v>2</v>
      </c>
      <c r="C65" s="2172" t="s">
        <v>1603</v>
      </c>
      <c r="D65" s="2173" t="s">
        <v>1606</v>
      </c>
      <c r="E65" s="1157">
        <v>410</v>
      </c>
      <c r="F65" s="1078">
        <v>410</v>
      </c>
      <c r="G65" s="425"/>
    </row>
    <row r="68" spans="1:7" ht="15.75" x14ac:dyDescent="0.25">
      <c r="A68" s="908"/>
      <c r="B68" s="993" t="s">
        <v>1990</v>
      </c>
      <c r="C68" s="993"/>
      <c r="D68" s="993"/>
      <c r="E68" s="993"/>
      <c r="F68" s="993"/>
      <c r="G68" s="993"/>
    </row>
    <row r="69" spans="1:7" ht="12" thickBot="1" x14ac:dyDescent="0.25">
      <c r="A69" s="908"/>
      <c r="B69" s="965"/>
      <c r="C69" s="1091"/>
      <c r="D69" s="965"/>
      <c r="E69" s="254"/>
      <c r="F69" s="254"/>
      <c r="G69" s="166" t="s">
        <v>106</v>
      </c>
    </row>
    <row r="70" spans="1:7" x14ac:dyDescent="0.2">
      <c r="A70" s="3074" t="s">
        <v>1943</v>
      </c>
      <c r="B70" s="3132" t="s">
        <v>155</v>
      </c>
      <c r="C70" s="3140" t="s">
        <v>1991</v>
      </c>
      <c r="D70" s="3078" t="s">
        <v>354</v>
      </c>
      <c r="E70" s="3156" t="s">
        <v>1948</v>
      </c>
      <c r="F70" s="3113" t="s">
        <v>1945</v>
      </c>
      <c r="G70" s="3072" t="s">
        <v>158</v>
      </c>
    </row>
    <row r="71" spans="1:7" ht="12" thickBot="1" x14ac:dyDescent="0.25">
      <c r="A71" s="3075"/>
      <c r="B71" s="3133"/>
      <c r="C71" s="3141"/>
      <c r="D71" s="3079"/>
      <c r="E71" s="3157"/>
      <c r="F71" s="3114"/>
      <c r="G71" s="3073"/>
    </row>
    <row r="72" spans="1:7" ht="12" thickBot="1" x14ac:dyDescent="0.25">
      <c r="A72" s="205">
        <f>SUM(A73:A74)</f>
        <v>0</v>
      </c>
      <c r="B72" s="168" t="s">
        <v>2</v>
      </c>
      <c r="C72" s="508" t="s">
        <v>159</v>
      </c>
      <c r="D72" s="169" t="s">
        <v>160</v>
      </c>
      <c r="E72" s="170">
        <f t="shared" ref="E72:F72" si="1">SUM(E73:E74)</f>
        <v>400</v>
      </c>
      <c r="F72" s="170">
        <f t="shared" si="1"/>
        <v>400</v>
      </c>
      <c r="G72" s="976" t="s">
        <v>6</v>
      </c>
    </row>
    <row r="73" spans="1:7" x14ac:dyDescent="0.2">
      <c r="A73" s="1691">
        <v>0</v>
      </c>
      <c r="B73" s="1884" t="s">
        <v>2</v>
      </c>
      <c r="C73" s="1196" t="s">
        <v>2221</v>
      </c>
      <c r="D73" s="2281" t="s">
        <v>1992</v>
      </c>
      <c r="E73" s="1891">
        <v>400</v>
      </c>
      <c r="F73" s="1231">
        <v>400</v>
      </c>
      <c r="G73" s="1705"/>
    </row>
    <row r="74" spans="1:7" ht="12" thickBot="1" x14ac:dyDescent="0.25">
      <c r="A74" s="2133">
        <v>0</v>
      </c>
      <c r="B74" s="2428" t="s">
        <v>2</v>
      </c>
      <c r="C74" s="1875" t="s">
        <v>2221</v>
      </c>
      <c r="D74" s="2286" t="s">
        <v>1993</v>
      </c>
      <c r="E74" s="2429"/>
      <c r="F74" s="2430"/>
      <c r="G74" s="2431"/>
    </row>
    <row r="80" spans="1:7" x14ac:dyDescent="0.2">
      <c r="A80" s="3160"/>
      <c r="B80" s="3160"/>
      <c r="C80" s="3160"/>
      <c r="G80" s="963"/>
    </row>
    <row r="81" spans="1:8" ht="12.75" x14ac:dyDescent="0.2">
      <c r="A81" s="1109"/>
      <c r="B81" s="1109"/>
      <c r="C81" s="1109"/>
      <c r="F81" s="411"/>
      <c r="G81" s="963"/>
    </row>
    <row r="82" spans="1:8" x14ac:dyDescent="0.2">
      <c r="A82" s="3160"/>
      <c r="B82" s="3160"/>
      <c r="C82" s="3160"/>
      <c r="G82" s="963"/>
    </row>
    <row r="83" spans="1:8" ht="12.75" x14ac:dyDescent="0.2">
      <c r="A83" s="1109"/>
      <c r="B83" s="1109"/>
      <c r="C83" s="1109"/>
      <c r="F83" s="411"/>
      <c r="G83" s="963"/>
    </row>
    <row r="84" spans="1:8" x14ac:dyDescent="0.2">
      <c r="A84" s="3160"/>
      <c r="B84" s="3160"/>
      <c r="C84" s="3160"/>
      <c r="G84" s="963"/>
    </row>
    <row r="88" spans="1:8" x14ac:dyDescent="0.2">
      <c r="A88" s="908"/>
      <c r="B88" s="973"/>
      <c r="C88" s="908"/>
      <c r="D88" s="908"/>
      <c r="E88" s="908"/>
      <c r="F88" s="908"/>
      <c r="G88" s="908"/>
      <c r="H88" s="973"/>
    </row>
  </sheetData>
  <mergeCells count="30">
    <mergeCell ref="A1:G1"/>
    <mergeCell ref="A3:G3"/>
    <mergeCell ref="C5:E5"/>
    <mergeCell ref="C7:C8"/>
    <mergeCell ref="D7:D8"/>
    <mergeCell ref="E7:E8"/>
    <mergeCell ref="A82:C82"/>
    <mergeCell ref="A84:C84"/>
    <mergeCell ref="A46:A47"/>
    <mergeCell ref="B46:B47"/>
    <mergeCell ref="C46:C47"/>
    <mergeCell ref="A70:A71"/>
    <mergeCell ref="B70:B71"/>
    <mergeCell ref="C70:C71"/>
    <mergeCell ref="E70:E71"/>
    <mergeCell ref="F70:F71"/>
    <mergeCell ref="G70:G71"/>
    <mergeCell ref="D17:D18"/>
    <mergeCell ref="A80:C80"/>
    <mergeCell ref="D70:D71"/>
    <mergeCell ref="E17:E18"/>
    <mergeCell ref="F46:F47"/>
    <mergeCell ref="G46:G47"/>
    <mergeCell ref="D46:D47"/>
    <mergeCell ref="E46:E47"/>
    <mergeCell ref="F17:F18"/>
    <mergeCell ref="G17:G18"/>
    <mergeCell ref="A17:A18"/>
    <mergeCell ref="B17:B18"/>
    <mergeCell ref="C17:C18"/>
  </mergeCells>
  <printOptions horizontalCentered="1"/>
  <pageMargins left="0.19685039370078741" right="0.19685039370078741" top="0.39370078740157483" bottom="0.19685039370078741" header="0.11811023622047245" footer="0.11811023622047245"/>
  <pageSetup paperSize="9" scale="95" orientation="portrait" r:id="rId1"/>
  <headerFooter alignWithMargins="0"/>
  <rowBreaks count="1" manualBreakCount="1">
    <brk id="65" max="16383" man="1"/>
  </rowBreak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9" tint="0.59999389629810485"/>
  </sheetPr>
  <dimension ref="A1:H235"/>
  <sheetViews>
    <sheetView zoomScaleNormal="100" workbookViewId="0">
      <selection activeCell="M13" sqref="L13:M13"/>
    </sheetView>
  </sheetViews>
  <sheetFormatPr defaultColWidth="3.140625" defaultRowHeight="12.75" x14ac:dyDescent="0.25"/>
  <cols>
    <col min="1" max="1" width="11.140625" style="2066" customWidth="1"/>
    <col min="2" max="2" width="3.7109375" style="2066" customWidth="1"/>
    <col min="3" max="4" width="5.42578125" style="2066" customWidth="1"/>
    <col min="5" max="5" width="5.5703125" style="2066" customWidth="1"/>
    <col min="6" max="6" width="44.42578125" style="2066" customWidth="1"/>
    <col min="7" max="7" width="12.7109375" style="2119" customWidth="1"/>
    <col min="8" max="8" width="10.140625" style="2066" bestFit="1" customWidth="1"/>
    <col min="9" max="9" width="9.140625" style="2066" customWidth="1"/>
    <col min="10" max="10" width="10.140625" style="2066" bestFit="1" customWidth="1"/>
    <col min="11" max="242" width="9.140625" style="2066" customWidth="1"/>
    <col min="243" max="16384" width="3.140625" style="2066"/>
  </cols>
  <sheetData>
    <row r="1" spans="1:8" ht="18" x14ac:dyDescent="0.25">
      <c r="A1" s="3014" t="s">
        <v>1937</v>
      </c>
      <c r="B1" s="3014"/>
      <c r="C1" s="3014"/>
      <c r="D1" s="3014"/>
      <c r="E1" s="3014"/>
      <c r="F1" s="3014"/>
      <c r="G1" s="3014"/>
      <c r="H1" s="2065"/>
    </row>
    <row r="2" spans="1:8" x14ac:dyDescent="0.25">
      <c r="A2" s="2067"/>
      <c r="B2" s="2067"/>
      <c r="C2" s="2067"/>
      <c r="D2" s="2067"/>
      <c r="E2" s="2067"/>
      <c r="F2" s="2067"/>
      <c r="G2" s="2067"/>
      <c r="H2" s="2068"/>
    </row>
    <row r="3" spans="1:8" ht="15.75" x14ac:dyDescent="0.25">
      <c r="A3" s="3127" t="s">
        <v>1958</v>
      </c>
      <c r="B3" s="3127"/>
      <c r="C3" s="3127"/>
      <c r="D3" s="3127"/>
      <c r="E3" s="3127"/>
      <c r="F3" s="3127"/>
      <c r="G3" s="3127"/>
      <c r="H3" s="2068"/>
    </row>
    <row r="4" spans="1:8" x14ac:dyDescent="0.25">
      <c r="A4" s="2067"/>
      <c r="B4" s="2067"/>
      <c r="C4" s="2067"/>
      <c r="D4" s="2067"/>
      <c r="E4" s="2067"/>
      <c r="F4" s="2067"/>
      <c r="G4" s="2067"/>
      <c r="H4" s="2068"/>
    </row>
    <row r="5" spans="1:8" ht="15.75" x14ac:dyDescent="0.25">
      <c r="A5" s="3222" t="s">
        <v>1558</v>
      </c>
      <c r="B5" s="3222"/>
      <c r="C5" s="3222"/>
      <c r="D5" s="3222"/>
      <c r="E5" s="3222"/>
      <c r="F5" s="3222"/>
      <c r="G5" s="3222"/>
      <c r="H5" s="2069"/>
    </row>
    <row r="6" spans="1:8" ht="15.75" x14ac:dyDescent="0.25">
      <c r="A6" s="700"/>
      <c r="B6" s="700"/>
      <c r="C6" s="700"/>
      <c r="D6" s="700"/>
      <c r="E6" s="700"/>
      <c r="F6" s="700"/>
      <c r="G6" s="700"/>
      <c r="H6" s="2069"/>
    </row>
    <row r="7" spans="1:8" ht="12.75" customHeight="1" thickBot="1" x14ac:dyDescent="0.3">
      <c r="A7" s="2067"/>
      <c r="B7" s="2067"/>
      <c r="C7" s="2067"/>
      <c r="D7" s="2067"/>
      <c r="E7" s="2067"/>
      <c r="F7" s="2067"/>
      <c r="G7" s="2070" t="s">
        <v>67</v>
      </c>
    </row>
    <row r="8" spans="1:8" ht="12.75" customHeight="1" thickBot="1" x14ac:dyDescent="0.25">
      <c r="A8" s="2071" t="s">
        <v>1943</v>
      </c>
      <c r="B8" s="2072" t="s">
        <v>294</v>
      </c>
      <c r="C8" s="2073" t="s">
        <v>159</v>
      </c>
      <c r="D8" s="2073" t="s">
        <v>575</v>
      </c>
      <c r="E8" s="2074" t="s">
        <v>576</v>
      </c>
      <c r="F8" s="2075" t="s">
        <v>573</v>
      </c>
      <c r="G8" s="2144" t="s">
        <v>1945</v>
      </c>
    </row>
    <row r="9" spans="1:8" ht="12.75" customHeight="1" x14ac:dyDescent="0.25">
      <c r="A9" s="2291">
        <f>A10</f>
        <v>6020</v>
      </c>
      <c r="B9" s="2076" t="s">
        <v>2</v>
      </c>
      <c r="C9" s="2077" t="s">
        <v>6</v>
      </c>
      <c r="D9" s="2078" t="s">
        <v>6</v>
      </c>
      <c r="E9" s="2079" t="s">
        <v>6</v>
      </c>
      <c r="F9" s="2080" t="s">
        <v>1311</v>
      </c>
      <c r="G9" s="2145">
        <f>G10</f>
        <v>3187</v>
      </c>
    </row>
    <row r="10" spans="1:8" ht="12.75" customHeight="1" thickBot="1" x14ac:dyDescent="0.3">
      <c r="A10" s="2292">
        <v>6020</v>
      </c>
      <c r="B10" s="2082" t="s">
        <v>161</v>
      </c>
      <c r="C10" s="2083" t="s">
        <v>6</v>
      </c>
      <c r="D10" s="2084">
        <v>2292</v>
      </c>
      <c r="E10" s="2085">
        <v>2329</v>
      </c>
      <c r="F10" s="2086" t="s">
        <v>1312</v>
      </c>
      <c r="G10" s="2147">
        <v>3187</v>
      </c>
    </row>
    <row r="11" spans="1:8" s="2092" customFormat="1" ht="12.75" customHeight="1" thickBot="1" x14ac:dyDescent="0.3">
      <c r="A11" s="2293">
        <f>A12</f>
        <v>27570.879999999994</v>
      </c>
      <c r="B11" s="2087" t="s">
        <v>2</v>
      </c>
      <c r="C11" s="2088" t="s">
        <v>6</v>
      </c>
      <c r="D11" s="2089" t="s">
        <v>6</v>
      </c>
      <c r="E11" s="2090" t="s">
        <v>6</v>
      </c>
      <c r="F11" s="2091" t="s">
        <v>1313</v>
      </c>
      <c r="G11" s="2148">
        <f>G12</f>
        <v>27570.879999999994</v>
      </c>
    </row>
    <row r="12" spans="1:8" ht="12.75" customHeight="1" thickBot="1" x14ac:dyDescent="0.3">
      <c r="A12" s="2976">
        <f>SUM(A13:A228)</f>
        <v>27570.879999999994</v>
      </c>
      <c r="B12" s="2072" t="s">
        <v>161</v>
      </c>
      <c r="C12" s="2093" t="s">
        <v>6</v>
      </c>
      <c r="D12" s="2094" t="s">
        <v>6</v>
      </c>
      <c r="E12" s="2095">
        <v>4121</v>
      </c>
      <c r="F12" s="2096" t="s">
        <v>1314</v>
      </c>
      <c r="G12" s="2149">
        <f>SUM(G13:G228)</f>
        <v>27570.879999999994</v>
      </c>
    </row>
    <row r="13" spans="1:8" s="2102" customFormat="1" ht="12.75" customHeight="1" x14ac:dyDescent="0.25">
      <c r="A13" s="2294">
        <v>0</v>
      </c>
      <c r="B13" s="2097" t="s">
        <v>170</v>
      </c>
      <c r="C13" s="2098" t="s">
        <v>1315</v>
      </c>
      <c r="D13" s="2099"/>
      <c r="E13" s="2100">
        <v>4121</v>
      </c>
      <c r="F13" s="2101" t="s">
        <v>1316</v>
      </c>
      <c r="G13" s="2150">
        <v>0</v>
      </c>
    </row>
    <row r="14" spans="1:8" s="2102" customFormat="1" ht="12.75" customHeight="1" x14ac:dyDescent="0.25">
      <c r="A14" s="2294">
        <v>0</v>
      </c>
      <c r="B14" s="2103" t="s">
        <v>170</v>
      </c>
      <c r="C14" s="2104">
        <v>2001</v>
      </c>
      <c r="D14" s="2105"/>
      <c r="E14" s="2106">
        <v>4121</v>
      </c>
      <c r="F14" s="2101" t="s">
        <v>1317</v>
      </c>
      <c r="G14" s="2150">
        <v>0</v>
      </c>
    </row>
    <row r="15" spans="1:8" s="2102" customFormat="1" ht="12.75" customHeight="1" x14ac:dyDescent="0.25">
      <c r="A15" s="2295">
        <v>247.68</v>
      </c>
      <c r="B15" s="2081" t="s">
        <v>170</v>
      </c>
      <c r="C15" s="2107">
        <v>2002</v>
      </c>
      <c r="D15" s="2107"/>
      <c r="E15" s="2106">
        <v>4121</v>
      </c>
      <c r="F15" s="2108" t="s">
        <v>1318</v>
      </c>
      <c r="G15" s="2146">
        <v>247.68</v>
      </c>
    </row>
    <row r="16" spans="1:8" s="2102" customFormat="1" ht="12.75" customHeight="1" x14ac:dyDescent="0.25">
      <c r="A16" s="2295">
        <v>677.79</v>
      </c>
      <c r="B16" s="2103" t="s">
        <v>170</v>
      </c>
      <c r="C16" s="2104">
        <v>2003</v>
      </c>
      <c r="D16" s="2105"/>
      <c r="E16" s="2106">
        <v>4121</v>
      </c>
      <c r="F16" s="2109" t="s">
        <v>1319</v>
      </c>
      <c r="G16" s="2146">
        <v>677.79</v>
      </c>
    </row>
    <row r="17" spans="1:7" s="2102" customFormat="1" ht="12.75" customHeight="1" x14ac:dyDescent="0.25">
      <c r="A17" s="2295">
        <v>244.89</v>
      </c>
      <c r="B17" s="2103" t="s">
        <v>170</v>
      </c>
      <c r="C17" s="2104">
        <v>2004</v>
      </c>
      <c r="D17" s="2105"/>
      <c r="E17" s="2106">
        <v>4121</v>
      </c>
      <c r="F17" s="2109" t="s">
        <v>1320</v>
      </c>
      <c r="G17" s="2146">
        <v>244.89</v>
      </c>
    </row>
    <row r="18" spans="1:7" s="2102" customFormat="1" ht="12.75" customHeight="1" x14ac:dyDescent="0.25">
      <c r="A18" s="2295">
        <v>264.95999999999998</v>
      </c>
      <c r="B18" s="2103" t="s">
        <v>170</v>
      </c>
      <c r="C18" s="2104">
        <v>2005</v>
      </c>
      <c r="D18" s="2105"/>
      <c r="E18" s="2106">
        <v>4121</v>
      </c>
      <c r="F18" s="2109" t="s">
        <v>1321</v>
      </c>
      <c r="G18" s="2146">
        <v>264.95999999999998</v>
      </c>
    </row>
    <row r="19" spans="1:7" s="2102" customFormat="1" ht="12.75" customHeight="1" x14ac:dyDescent="0.25">
      <c r="A19" s="2295">
        <v>694.98</v>
      </c>
      <c r="B19" s="2103" t="s">
        <v>170</v>
      </c>
      <c r="C19" s="2104">
        <v>2006</v>
      </c>
      <c r="D19" s="2105"/>
      <c r="E19" s="2106">
        <v>4121</v>
      </c>
      <c r="F19" s="2109" t="s">
        <v>1322</v>
      </c>
      <c r="G19" s="2146">
        <v>694.98</v>
      </c>
    </row>
    <row r="20" spans="1:7" s="2102" customFormat="1" ht="12.75" customHeight="1" x14ac:dyDescent="0.25">
      <c r="A20" s="2295">
        <v>565.29</v>
      </c>
      <c r="B20" s="2103" t="s">
        <v>170</v>
      </c>
      <c r="C20" s="2104">
        <v>2007</v>
      </c>
      <c r="D20" s="2105"/>
      <c r="E20" s="2106">
        <v>4121</v>
      </c>
      <c r="F20" s="2109" t="s">
        <v>1323</v>
      </c>
      <c r="G20" s="2146">
        <v>565.29</v>
      </c>
    </row>
    <row r="21" spans="1:7" s="2102" customFormat="1" ht="12.75" customHeight="1" x14ac:dyDescent="0.25">
      <c r="A21" s="2295">
        <v>330.66</v>
      </c>
      <c r="B21" s="2103" t="s">
        <v>170</v>
      </c>
      <c r="C21" s="2104">
        <v>2008</v>
      </c>
      <c r="D21" s="2105"/>
      <c r="E21" s="2106">
        <v>4121</v>
      </c>
      <c r="F21" s="2109" t="s">
        <v>1324</v>
      </c>
      <c r="G21" s="2146">
        <v>330.66</v>
      </c>
    </row>
    <row r="22" spans="1:7" s="2102" customFormat="1" ht="12.75" customHeight="1" x14ac:dyDescent="0.25">
      <c r="A22" s="2295">
        <v>256.58999999999997</v>
      </c>
      <c r="B22" s="2103" t="s">
        <v>170</v>
      </c>
      <c r="C22" s="2104">
        <v>2009</v>
      </c>
      <c r="D22" s="2105"/>
      <c r="E22" s="2106">
        <v>4121</v>
      </c>
      <c r="F22" s="2109" t="s">
        <v>1325</v>
      </c>
      <c r="G22" s="2146">
        <v>256.58999999999997</v>
      </c>
    </row>
    <row r="23" spans="1:7" s="2102" customFormat="1" ht="12.75" customHeight="1" x14ac:dyDescent="0.25">
      <c r="A23" s="2295">
        <v>85.32</v>
      </c>
      <c r="B23" s="2103" t="s">
        <v>170</v>
      </c>
      <c r="C23" s="2104">
        <v>2010</v>
      </c>
      <c r="D23" s="2105"/>
      <c r="E23" s="2106">
        <v>4121</v>
      </c>
      <c r="F23" s="2109" t="s">
        <v>1326</v>
      </c>
      <c r="G23" s="2146">
        <v>85.32</v>
      </c>
    </row>
    <row r="24" spans="1:7" s="2102" customFormat="1" ht="12.75" customHeight="1" x14ac:dyDescent="0.25">
      <c r="A24" s="2295">
        <v>91.53</v>
      </c>
      <c r="B24" s="2103" t="s">
        <v>170</v>
      </c>
      <c r="C24" s="2104">
        <v>2011</v>
      </c>
      <c r="D24" s="2105"/>
      <c r="E24" s="2106">
        <v>4121</v>
      </c>
      <c r="F24" s="2109" t="s">
        <v>1327</v>
      </c>
      <c r="G24" s="2146">
        <v>91.53</v>
      </c>
    </row>
    <row r="25" spans="1:7" s="2102" customFormat="1" ht="12.75" customHeight="1" x14ac:dyDescent="0.25">
      <c r="A25" s="2295">
        <v>61.92</v>
      </c>
      <c r="B25" s="2103" t="s">
        <v>170</v>
      </c>
      <c r="C25" s="2104">
        <v>2012</v>
      </c>
      <c r="D25" s="2105"/>
      <c r="E25" s="2106">
        <v>4121</v>
      </c>
      <c r="F25" s="2109" t="s">
        <v>1328</v>
      </c>
      <c r="G25" s="2146">
        <v>61.92</v>
      </c>
    </row>
    <row r="26" spans="1:7" s="2102" customFormat="1" ht="12.75" customHeight="1" x14ac:dyDescent="0.25">
      <c r="A26" s="2295">
        <v>133.97</v>
      </c>
      <c r="B26" s="2103" t="s">
        <v>170</v>
      </c>
      <c r="C26" s="2104">
        <v>2013</v>
      </c>
      <c r="D26" s="2105"/>
      <c r="E26" s="2106">
        <v>4121</v>
      </c>
      <c r="F26" s="2109" t="s">
        <v>1329</v>
      </c>
      <c r="G26" s="2146">
        <v>133.97</v>
      </c>
    </row>
    <row r="27" spans="1:7" s="2102" customFormat="1" ht="12.75" customHeight="1" x14ac:dyDescent="0.25">
      <c r="A27" s="2295">
        <v>10.53</v>
      </c>
      <c r="B27" s="2103" t="s">
        <v>170</v>
      </c>
      <c r="C27" s="2104">
        <v>2014</v>
      </c>
      <c r="D27" s="2105"/>
      <c r="E27" s="2106">
        <v>4121</v>
      </c>
      <c r="F27" s="2109" t="s">
        <v>1330</v>
      </c>
      <c r="G27" s="2146">
        <v>10.53</v>
      </c>
    </row>
    <row r="28" spans="1:7" s="2102" customFormat="1" ht="12.75" customHeight="1" x14ac:dyDescent="0.25">
      <c r="A28" s="2295">
        <v>29.16</v>
      </c>
      <c r="B28" s="2103" t="s">
        <v>170</v>
      </c>
      <c r="C28" s="2104">
        <v>2015</v>
      </c>
      <c r="D28" s="2105"/>
      <c r="E28" s="2106">
        <v>4121</v>
      </c>
      <c r="F28" s="2109" t="s">
        <v>1331</v>
      </c>
      <c r="G28" s="2146">
        <v>29.16</v>
      </c>
    </row>
    <row r="29" spans="1:7" s="2102" customFormat="1" ht="12.75" customHeight="1" x14ac:dyDescent="0.25">
      <c r="A29" s="2295">
        <v>48.06</v>
      </c>
      <c r="B29" s="2103" t="s">
        <v>170</v>
      </c>
      <c r="C29" s="2104">
        <v>2016</v>
      </c>
      <c r="D29" s="2105"/>
      <c r="E29" s="2106">
        <v>4121</v>
      </c>
      <c r="F29" s="2109" t="s">
        <v>1332</v>
      </c>
      <c r="G29" s="2146">
        <v>48.06</v>
      </c>
    </row>
    <row r="30" spans="1:7" s="2102" customFormat="1" ht="12.75" customHeight="1" x14ac:dyDescent="0.25">
      <c r="A30" s="2295">
        <v>64.260000000000005</v>
      </c>
      <c r="B30" s="2103" t="s">
        <v>170</v>
      </c>
      <c r="C30" s="2104">
        <v>2017</v>
      </c>
      <c r="D30" s="2105"/>
      <c r="E30" s="2106">
        <v>4121</v>
      </c>
      <c r="F30" s="2109" t="s">
        <v>1333</v>
      </c>
      <c r="G30" s="2146">
        <v>64.260000000000005</v>
      </c>
    </row>
    <row r="31" spans="1:7" s="2102" customFormat="1" ht="12.75" customHeight="1" x14ac:dyDescent="0.25">
      <c r="A31" s="2295">
        <v>80.55</v>
      </c>
      <c r="B31" s="2103" t="s">
        <v>170</v>
      </c>
      <c r="C31" s="2104">
        <v>2018</v>
      </c>
      <c r="D31" s="2105"/>
      <c r="E31" s="2106">
        <v>4121</v>
      </c>
      <c r="F31" s="2109" t="s">
        <v>1334</v>
      </c>
      <c r="G31" s="2146">
        <v>80.55</v>
      </c>
    </row>
    <row r="32" spans="1:7" s="2102" customFormat="1" ht="12.75" customHeight="1" x14ac:dyDescent="0.25">
      <c r="A32" s="2295">
        <v>47.79</v>
      </c>
      <c r="B32" s="2103" t="s">
        <v>170</v>
      </c>
      <c r="C32" s="2104">
        <v>2019</v>
      </c>
      <c r="D32" s="2105"/>
      <c r="E32" s="2106">
        <v>4121</v>
      </c>
      <c r="F32" s="2109" t="s">
        <v>1335</v>
      </c>
      <c r="G32" s="2146">
        <v>47.79</v>
      </c>
    </row>
    <row r="33" spans="1:7" s="2102" customFormat="1" ht="12.75" customHeight="1" x14ac:dyDescent="0.25">
      <c r="A33" s="2295">
        <v>45.63</v>
      </c>
      <c r="B33" s="2103" t="s">
        <v>170</v>
      </c>
      <c r="C33" s="2104">
        <v>2020</v>
      </c>
      <c r="D33" s="2105"/>
      <c r="E33" s="2106">
        <v>4121</v>
      </c>
      <c r="F33" s="2109" t="s">
        <v>1336</v>
      </c>
      <c r="G33" s="2146">
        <v>45.63</v>
      </c>
    </row>
    <row r="34" spans="1:7" s="2102" customFormat="1" ht="12.75" customHeight="1" x14ac:dyDescent="0.25">
      <c r="A34" s="2295">
        <v>23.76</v>
      </c>
      <c r="B34" s="2103" t="s">
        <v>170</v>
      </c>
      <c r="C34" s="2104">
        <v>2021</v>
      </c>
      <c r="D34" s="2105"/>
      <c r="E34" s="2106">
        <v>4121</v>
      </c>
      <c r="F34" s="2109" t="s">
        <v>1337</v>
      </c>
      <c r="G34" s="2146">
        <v>23.76</v>
      </c>
    </row>
    <row r="35" spans="1:7" s="2102" customFormat="1" ht="12.75" customHeight="1" x14ac:dyDescent="0.25">
      <c r="A35" s="2295">
        <v>20.97</v>
      </c>
      <c r="B35" s="2103" t="s">
        <v>170</v>
      </c>
      <c r="C35" s="2104">
        <v>2022</v>
      </c>
      <c r="D35" s="2105"/>
      <c r="E35" s="2106">
        <v>4121</v>
      </c>
      <c r="F35" s="2109" t="s">
        <v>1338</v>
      </c>
      <c r="G35" s="2146">
        <v>20.97</v>
      </c>
    </row>
    <row r="36" spans="1:7" s="2102" customFormat="1" ht="12.75" customHeight="1" x14ac:dyDescent="0.25">
      <c r="A36" s="2295">
        <v>20.43</v>
      </c>
      <c r="B36" s="2103" t="s">
        <v>170</v>
      </c>
      <c r="C36" s="2104">
        <v>2023</v>
      </c>
      <c r="D36" s="2105"/>
      <c r="E36" s="2106">
        <v>4121</v>
      </c>
      <c r="F36" s="2109" t="s">
        <v>1339</v>
      </c>
      <c r="G36" s="2146">
        <v>20.43</v>
      </c>
    </row>
    <row r="37" spans="1:7" s="2102" customFormat="1" ht="12.75" customHeight="1" x14ac:dyDescent="0.25">
      <c r="A37" s="2295">
        <v>91.71</v>
      </c>
      <c r="B37" s="2103" t="s">
        <v>170</v>
      </c>
      <c r="C37" s="2104">
        <v>2024</v>
      </c>
      <c r="D37" s="2105"/>
      <c r="E37" s="2106">
        <v>4121</v>
      </c>
      <c r="F37" s="2109" t="s">
        <v>1340</v>
      </c>
      <c r="G37" s="2146">
        <v>91.71</v>
      </c>
    </row>
    <row r="38" spans="1:7" s="2102" customFormat="1" ht="12.75" customHeight="1" x14ac:dyDescent="0.25">
      <c r="A38" s="2295">
        <v>14.76</v>
      </c>
      <c r="B38" s="2103" t="s">
        <v>170</v>
      </c>
      <c r="C38" s="2104">
        <v>2025</v>
      </c>
      <c r="D38" s="2105"/>
      <c r="E38" s="2106">
        <v>4121</v>
      </c>
      <c r="F38" s="2109" t="s">
        <v>1341</v>
      </c>
      <c r="G38" s="2146">
        <v>14.76</v>
      </c>
    </row>
    <row r="39" spans="1:7" s="2102" customFormat="1" ht="12.75" customHeight="1" x14ac:dyDescent="0.25">
      <c r="A39" s="2295">
        <v>48.33</v>
      </c>
      <c r="B39" s="2103" t="s">
        <v>170</v>
      </c>
      <c r="C39" s="2104">
        <v>2026</v>
      </c>
      <c r="D39" s="2105"/>
      <c r="E39" s="2106">
        <v>4121</v>
      </c>
      <c r="F39" s="2109" t="s">
        <v>1342</v>
      </c>
      <c r="G39" s="2146">
        <v>48.33</v>
      </c>
    </row>
    <row r="40" spans="1:7" s="2102" customFormat="1" ht="12.75" customHeight="1" x14ac:dyDescent="0.25">
      <c r="A40" s="2295">
        <v>58.95</v>
      </c>
      <c r="B40" s="2103" t="s">
        <v>170</v>
      </c>
      <c r="C40" s="2104">
        <v>2027</v>
      </c>
      <c r="D40" s="2105"/>
      <c r="E40" s="2106">
        <v>4121</v>
      </c>
      <c r="F40" s="2109" t="s">
        <v>1343</v>
      </c>
      <c r="G40" s="2146">
        <v>58.95</v>
      </c>
    </row>
    <row r="41" spans="1:7" s="2102" customFormat="1" ht="12.75" customHeight="1" x14ac:dyDescent="0.25">
      <c r="A41" s="2295">
        <v>32.31</v>
      </c>
      <c r="B41" s="2103" t="s">
        <v>170</v>
      </c>
      <c r="C41" s="2104">
        <v>2028</v>
      </c>
      <c r="D41" s="2105"/>
      <c r="E41" s="2106">
        <v>4121</v>
      </c>
      <c r="F41" s="2109" t="s">
        <v>1344</v>
      </c>
      <c r="G41" s="2146">
        <v>32.31</v>
      </c>
    </row>
    <row r="42" spans="1:7" s="2102" customFormat="1" ht="12.75" customHeight="1" x14ac:dyDescent="0.25">
      <c r="A42" s="2295">
        <v>41.58</v>
      </c>
      <c r="B42" s="2103" t="s">
        <v>170</v>
      </c>
      <c r="C42" s="2104">
        <v>2029</v>
      </c>
      <c r="D42" s="2105"/>
      <c r="E42" s="2106">
        <v>4121</v>
      </c>
      <c r="F42" s="2109" t="s">
        <v>1345</v>
      </c>
      <c r="G42" s="2146">
        <v>41.58</v>
      </c>
    </row>
    <row r="43" spans="1:7" s="2102" customFormat="1" ht="12.75" customHeight="1" x14ac:dyDescent="0.25">
      <c r="A43" s="2295">
        <v>32.67</v>
      </c>
      <c r="B43" s="2103" t="s">
        <v>170</v>
      </c>
      <c r="C43" s="2104">
        <v>2030</v>
      </c>
      <c r="D43" s="2105"/>
      <c r="E43" s="2106">
        <v>4121</v>
      </c>
      <c r="F43" s="2109" t="s">
        <v>1346</v>
      </c>
      <c r="G43" s="2146">
        <v>32.67</v>
      </c>
    </row>
    <row r="44" spans="1:7" s="2102" customFormat="1" ht="12.75" customHeight="1" x14ac:dyDescent="0.25">
      <c r="A44" s="2295">
        <v>76.59</v>
      </c>
      <c r="B44" s="2103" t="s">
        <v>170</v>
      </c>
      <c r="C44" s="2104">
        <v>2031</v>
      </c>
      <c r="D44" s="2105"/>
      <c r="E44" s="2106">
        <v>4121</v>
      </c>
      <c r="F44" s="2109" t="s">
        <v>1347</v>
      </c>
      <c r="G44" s="2146">
        <v>76.59</v>
      </c>
    </row>
    <row r="45" spans="1:7" s="2102" customFormat="1" ht="12.75" customHeight="1" x14ac:dyDescent="0.25">
      <c r="A45" s="2295">
        <v>33.119999999999997</v>
      </c>
      <c r="B45" s="2103" t="s">
        <v>170</v>
      </c>
      <c r="C45" s="2104">
        <v>2032</v>
      </c>
      <c r="D45" s="2105"/>
      <c r="E45" s="2106">
        <v>4121</v>
      </c>
      <c r="F45" s="2109" t="s">
        <v>1348</v>
      </c>
      <c r="G45" s="2146">
        <v>33.119999999999997</v>
      </c>
    </row>
    <row r="46" spans="1:7" s="2102" customFormat="1" ht="12.75" customHeight="1" x14ac:dyDescent="0.25">
      <c r="A46" s="2295">
        <v>38.159999999999997</v>
      </c>
      <c r="B46" s="2103" t="s">
        <v>170</v>
      </c>
      <c r="C46" s="2104">
        <v>2033</v>
      </c>
      <c r="D46" s="2105"/>
      <c r="E46" s="2106">
        <v>4121</v>
      </c>
      <c r="F46" s="2109" t="s">
        <v>1349</v>
      </c>
      <c r="G46" s="2146">
        <v>38.159999999999997</v>
      </c>
    </row>
    <row r="47" spans="1:7" s="2102" customFormat="1" ht="12.75" customHeight="1" x14ac:dyDescent="0.25">
      <c r="A47" s="2295">
        <v>19.98</v>
      </c>
      <c r="B47" s="2103" t="s">
        <v>170</v>
      </c>
      <c r="C47" s="2104">
        <v>2034</v>
      </c>
      <c r="D47" s="2105"/>
      <c r="E47" s="2106">
        <v>4121</v>
      </c>
      <c r="F47" s="2109" t="s">
        <v>1350</v>
      </c>
      <c r="G47" s="2146">
        <v>19.98</v>
      </c>
    </row>
    <row r="48" spans="1:7" s="2102" customFormat="1" ht="12.75" customHeight="1" x14ac:dyDescent="0.25">
      <c r="A48" s="2295">
        <v>141.38999999999999</v>
      </c>
      <c r="B48" s="2103" t="s">
        <v>170</v>
      </c>
      <c r="C48" s="2104">
        <v>2035</v>
      </c>
      <c r="D48" s="2105"/>
      <c r="E48" s="2106">
        <v>4121</v>
      </c>
      <c r="F48" s="2109" t="s">
        <v>1351</v>
      </c>
      <c r="G48" s="2146">
        <v>141.38999999999999</v>
      </c>
    </row>
    <row r="49" spans="1:7" s="2102" customFormat="1" ht="12.75" customHeight="1" x14ac:dyDescent="0.25">
      <c r="A49" s="2295">
        <v>77.489999999999995</v>
      </c>
      <c r="B49" s="2103" t="s">
        <v>170</v>
      </c>
      <c r="C49" s="2104">
        <v>2036</v>
      </c>
      <c r="D49" s="2105"/>
      <c r="E49" s="2106">
        <v>4121</v>
      </c>
      <c r="F49" s="2109" t="s">
        <v>1352</v>
      </c>
      <c r="G49" s="2146">
        <v>77.489999999999995</v>
      </c>
    </row>
    <row r="50" spans="1:7" s="2102" customFormat="1" ht="12.75" customHeight="1" x14ac:dyDescent="0.25">
      <c r="A50" s="2295">
        <v>68.489999999999995</v>
      </c>
      <c r="B50" s="2103" t="s">
        <v>170</v>
      </c>
      <c r="C50" s="2104">
        <v>2037</v>
      </c>
      <c r="D50" s="2105"/>
      <c r="E50" s="2106">
        <v>4121</v>
      </c>
      <c r="F50" s="2109" t="s">
        <v>1353</v>
      </c>
      <c r="G50" s="2146">
        <v>68.489999999999995</v>
      </c>
    </row>
    <row r="51" spans="1:7" s="2102" customFormat="1" ht="12.75" customHeight="1" x14ac:dyDescent="0.25">
      <c r="A51" s="2295">
        <v>100.44</v>
      </c>
      <c r="B51" s="2103" t="s">
        <v>170</v>
      </c>
      <c r="C51" s="2104">
        <v>2038</v>
      </c>
      <c r="D51" s="2105"/>
      <c r="E51" s="2106">
        <v>4121</v>
      </c>
      <c r="F51" s="2109" t="s">
        <v>1354</v>
      </c>
      <c r="G51" s="2146">
        <v>100.44</v>
      </c>
    </row>
    <row r="52" spans="1:7" s="2102" customFormat="1" ht="12.75" customHeight="1" x14ac:dyDescent="0.25">
      <c r="A52" s="2295">
        <v>30.51</v>
      </c>
      <c r="B52" s="2103" t="s">
        <v>170</v>
      </c>
      <c r="C52" s="2104">
        <v>2039</v>
      </c>
      <c r="D52" s="2105"/>
      <c r="E52" s="2106">
        <v>4121</v>
      </c>
      <c r="F52" s="2109" t="s">
        <v>1355</v>
      </c>
      <c r="G52" s="2146">
        <v>30.51</v>
      </c>
    </row>
    <row r="53" spans="1:7" s="2102" customFormat="1" ht="12.75" customHeight="1" x14ac:dyDescent="0.25">
      <c r="A53" s="2295">
        <v>62.37</v>
      </c>
      <c r="B53" s="2103" t="s">
        <v>170</v>
      </c>
      <c r="C53" s="2104">
        <v>2040</v>
      </c>
      <c r="D53" s="2105"/>
      <c r="E53" s="2106">
        <v>4121</v>
      </c>
      <c r="F53" s="2109" t="s">
        <v>1356</v>
      </c>
      <c r="G53" s="2146">
        <v>62.37</v>
      </c>
    </row>
    <row r="54" spans="1:7" s="2102" customFormat="1" ht="12.75" customHeight="1" x14ac:dyDescent="0.25">
      <c r="A54" s="2295">
        <v>26.19</v>
      </c>
      <c r="B54" s="2103" t="s">
        <v>170</v>
      </c>
      <c r="C54" s="2104">
        <v>2041</v>
      </c>
      <c r="D54" s="2105"/>
      <c r="E54" s="2106">
        <v>4121</v>
      </c>
      <c r="F54" s="2109" t="s">
        <v>1357</v>
      </c>
      <c r="G54" s="2146">
        <v>26.19</v>
      </c>
    </row>
    <row r="55" spans="1:7" s="2102" customFormat="1" ht="12.75" customHeight="1" x14ac:dyDescent="0.25">
      <c r="A55" s="2295">
        <v>35.549999999999997</v>
      </c>
      <c r="B55" s="2103" t="s">
        <v>170</v>
      </c>
      <c r="C55" s="2104">
        <v>2042</v>
      </c>
      <c r="D55" s="2105"/>
      <c r="E55" s="2106">
        <v>4121</v>
      </c>
      <c r="F55" s="2109" t="s">
        <v>1358</v>
      </c>
      <c r="G55" s="2146">
        <v>35.549999999999997</v>
      </c>
    </row>
    <row r="56" spans="1:7" s="2102" customFormat="1" ht="12.75" customHeight="1" x14ac:dyDescent="0.25">
      <c r="A56" s="2295">
        <v>120.15</v>
      </c>
      <c r="B56" s="2103" t="s">
        <v>170</v>
      </c>
      <c r="C56" s="2104">
        <v>2043</v>
      </c>
      <c r="D56" s="2105"/>
      <c r="E56" s="2106">
        <v>4121</v>
      </c>
      <c r="F56" s="2109" t="s">
        <v>1359</v>
      </c>
      <c r="G56" s="2146">
        <v>120.15</v>
      </c>
    </row>
    <row r="57" spans="1:7" s="2102" customFormat="1" ht="12.75" customHeight="1" x14ac:dyDescent="0.25">
      <c r="A57" s="2295">
        <v>26.64</v>
      </c>
      <c r="B57" s="2103" t="s">
        <v>170</v>
      </c>
      <c r="C57" s="2104">
        <v>2044</v>
      </c>
      <c r="D57" s="2105"/>
      <c r="E57" s="2106">
        <v>4121</v>
      </c>
      <c r="F57" s="2109" t="s">
        <v>1360</v>
      </c>
      <c r="G57" s="2146">
        <v>26.64</v>
      </c>
    </row>
    <row r="58" spans="1:7" s="2102" customFormat="1" ht="12.75" customHeight="1" x14ac:dyDescent="0.25">
      <c r="A58" s="2295">
        <v>70.56</v>
      </c>
      <c r="B58" s="2103" t="s">
        <v>170</v>
      </c>
      <c r="C58" s="2104">
        <v>2045</v>
      </c>
      <c r="D58" s="2105"/>
      <c r="E58" s="2106">
        <v>4121</v>
      </c>
      <c r="F58" s="2109" t="s">
        <v>1361</v>
      </c>
      <c r="G58" s="2146">
        <v>70.56</v>
      </c>
    </row>
    <row r="59" spans="1:7" s="2102" customFormat="1" ht="12.75" customHeight="1" x14ac:dyDescent="0.25">
      <c r="A59" s="2295">
        <v>15.57</v>
      </c>
      <c r="B59" s="2103" t="s">
        <v>170</v>
      </c>
      <c r="C59" s="2104">
        <v>2046</v>
      </c>
      <c r="D59" s="2105"/>
      <c r="E59" s="2106">
        <v>4121</v>
      </c>
      <c r="F59" s="2109" t="s">
        <v>1362</v>
      </c>
      <c r="G59" s="2146">
        <v>15.57</v>
      </c>
    </row>
    <row r="60" spans="1:7" s="2102" customFormat="1" ht="12.75" customHeight="1" x14ac:dyDescent="0.25">
      <c r="A60" s="2295">
        <v>213.3</v>
      </c>
      <c r="B60" s="2103" t="s">
        <v>170</v>
      </c>
      <c r="C60" s="2104">
        <v>2047</v>
      </c>
      <c r="D60" s="2105"/>
      <c r="E60" s="2106">
        <v>4121</v>
      </c>
      <c r="F60" s="2109" t="s">
        <v>1363</v>
      </c>
      <c r="G60" s="2146">
        <v>213.3</v>
      </c>
    </row>
    <row r="61" spans="1:7" ht="12.75" customHeight="1" x14ac:dyDescent="0.25">
      <c r="A61" s="2295">
        <v>85.5</v>
      </c>
      <c r="B61" s="2103" t="s">
        <v>170</v>
      </c>
      <c r="C61" s="2104">
        <v>2048</v>
      </c>
      <c r="D61" s="2105"/>
      <c r="E61" s="2106">
        <v>4121</v>
      </c>
      <c r="F61" s="2109" t="s">
        <v>1364</v>
      </c>
      <c r="G61" s="2146">
        <v>85.5</v>
      </c>
    </row>
    <row r="62" spans="1:7" ht="12.75" customHeight="1" x14ac:dyDescent="0.25">
      <c r="A62" s="2295">
        <v>40.229999999999997</v>
      </c>
      <c r="B62" s="2103" t="s">
        <v>170</v>
      </c>
      <c r="C62" s="2104">
        <v>2049</v>
      </c>
      <c r="D62" s="2105"/>
      <c r="E62" s="2106">
        <v>4121</v>
      </c>
      <c r="F62" s="2109" t="s">
        <v>1365</v>
      </c>
      <c r="G62" s="2146">
        <v>40.229999999999997</v>
      </c>
    </row>
    <row r="63" spans="1:7" s="2102" customFormat="1" ht="12.75" customHeight="1" x14ac:dyDescent="0.25">
      <c r="A63" s="2294">
        <v>29.61</v>
      </c>
      <c r="B63" s="2110" t="s">
        <v>170</v>
      </c>
      <c r="C63" s="2111">
        <v>2050</v>
      </c>
      <c r="D63" s="2112"/>
      <c r="E63" s="2100">
        <v>4121</v>
      </c>
      <c r="F63" s="2113" t="s">
        <v>1366</v>
      </c>
      <c r="G63" s="2150">
        <v>29.61</v>
      </c>
    </row>
    <row r="64" spans="1:7" s="2102" customFormat="1" ht="12.75" customHeight="1" x14ac:dyDescent="0.25">
      <c r="A64" s="2295">
        <v>19.71</v>
      </c>
      <c r="B64" s="2110" t="s">
        <v>170</v>
      </c>
      <c r="C64" s="2111">
        <v>2051</v>
      </c>
      <c r="D64" s="2112"/>
      <c r="E64" s="2100">
        <v>4121</v>
      </c>
      <c r="F64" s="2113" t="s">
        <v>1367</v>
      </c>
      <c r="G64" s="2150">
        <v>19.71</v>
      </c>
    </row>
    <row r="65" spans="1:7" s="2102" customFormat="1" ht="12.75" customHeight="1" x14ac:dyDescent="0.25">
      <c r="A65" s="2295">
        <v>111.87</v>
      </c>
      <c r="B65" s="2103" t="s">
        <v>170</v>
      </c>
      <c r="C65" s="2104">
        <v>2052</v>
      </c>
      <c r="D65" s="2105"/>
      <c r="E65" s="2106">
        <v>4121</v>
      </c>
      <c r="F65" s="2109" t="s">
        <v>1368</v>
      </c>
      <c r="G65" s="2146">
        <v>111.87</v>
      </c>
    </row>
    <row r="66" spans="1:7" s="2102" customFormat="1" ht="12.75" customHeight="1" x14ac:dyDescent="0.25">
      <c r="A66" s="2295">
        <v>119.79</v>
      </c>
      <c r="B66" s="2103" t="s">
        <v>170</v>
      </c>
      <c r="C66" s="2104">
        <v>2053</v>
      </c>
      <c r="D66" s="2105"/>
      <c r="E66" s="2106">
        <v>4121</v>
      </c>
      <c r="F66" s="2109" t="s">
        <v>1369</v>
      </c>
      <c r="G66" s="2146">
        <v>119.79</v>
      </c>
    </row>
    <row r="67" spans="1:7" s="2102" customFormat="1" ht="12.75" customHeight="1" x14ac:dyDescent="0.25">
      <c r="A67" s="2295">
        <v>30.42</v>
      </c>
      <c r="B67" s="2103" t="s">
        <v>170</v>
      </c>
      <c r="C67" s="2104">
        <v>2054</v>
      </c>
      <c r="D67" s="2105"/>
      <c r="E67" s="2106">
        <v>4121</v>
      </c>
      <c r="F67" s="2109" t="s">
        <v>1370</v>
      </c>
      <c r="G67" s="2146">
        <v>30.42</v>
      </c>
    </row>
    <row r="68" spans="1:7" s="2102" customFormat="1" ht="12.75" customHeight="1" x14ac:dyDescent="0.25">
      <c r="A68" s="2295">
        <v>49.86</v>
      </c>
      <c r="B68" s="2103" t="s">
        <v>170</v>
      </c>
      <c r="C68" s="2104">
        <v>2055</v>
      </c>
      <c r="D68" s="2105"/>
      <c r="E68" s="2106">
        <v>4121</v>
      </c>
      <c r="F68" s="2109" t="s">
        <v>1371</v>
      </c>
      <c r="G68" s="2146">
        <v>49.86</v>
      </c>
    </row>
    <row r="69" spans="1:7" s="2102" customFormat="1" ht="12.75" customHeight="1" x14ac:dyDescent="0.25">
      <c r="A69" s="2295">
        <v>24.39</v>
      </c>
      <c r="B69" s="2103" t="s">
        <v>170</v>
      </c>
      <c r="C69" s="2104">
        <v>2056</v>
      </c>
      <c r="D69" s="2105"/>
      <c r="E69" s="2106">
        <v>4121</v>
      </c>
      <c r="F69" s="2109" t="s">
        <v>1372</v>
      </c>
      <c r="G69" s="2146">
        <v>24.39</v>
      </c>
    </row>
    <row r="70" spans="1:7" s="2102" customFormat="1" ht="12.75" customHeight="1" x14ac:dyDescent="0.25">
      <c r="A70" s="2295">
        <v>13.77</v>
      </c>
      <c r="B70" s="2103" t="s">
        <v>170</v>
      </c>
      <c r="C70" s="2104">
        <v>2057</v>
      </c>
      <c r="D70" s="2105"/>
      <c r="E70" s="2106">
        <v>4121</v>
      </c>
      <c r="F70" s="2109" t="s">
        <v>1373</v>
      </c>
      <c r="G70" s="2146">
        <v>13.77</v>
      </c>
    </row>
    <row r="71" spans="1:7" s="2102" customFormat="1" ht="12.75" customHeight="1" x14ac:dyDescent="0.25">
      <c r="A71" s="2295">
        <v>325.98</v>
      </c>
      <c r="B71" s="2103" t="s">
        <v>170</v>
      </c>
      <c r="C71" s="2104">
        <v>2058</v>
      </c>
      <c r="D71" s="2105"/>
      <c r="E71" s="2106">
        <v>4121</v>
      </c>
      <c r="F71" s="2109" t="s">
        <v>1374</v>
      </c>
      <c r="G71" s="2146">
        <v>325.98</v>
      </c>
    </row>
    <row r="72" spans="1:7" s="2102" customFormat="1" ht="12.75" customHeight="1" x14ac:dyDescent="0.25">
      <c r="A72" s="2295">
        <v>8.2799999999999994</v>
      </c>
      <c r="B72" s="2103" t="s">
        <v>170</v>
      </c>
      <c r="C72" s="2104">
        <v>2059</v>
      </c>
      <c r="D72" s="2105"/>
      <c r="E72" s="2106">
        <v>4121</v>
      </c>
      <c r="F72" s="2109" t="s">
        <v>1375</v>
      </c>
      <c r="G72" s="2146">
        <v>8.2799999999999994</v>
      </c>
    </row>
    <row r="73" spans="1:7" s="2102" customFormat="1" ht="12.75" customHeight="1" x14ac:dyDescent="0.25">
      <c r="A73" s="2295">
        <v>1000</v>
      </c>
      <c r="B73" s="2103" t="s">
        <v>170</v>
      </c>
      <c r="C73" s="2104">
        <v>3001</v>
      </c>
      <c r="D73" s="2105"/>
      <c r="E73" s="2106">
        <v>4121</v>
      </c>
      <c r="F73" s="2109" t="s">
        <v>1376</v>
      </c>
      <c r="G73" s="2146">
        <v>1000</v>
      </c>
    </row>
    <row r="74" spans="1:7" s="2102" customFormat="1" ht="12.75" customHeight="1" x14ac:dyDescent="0.25">
      <c r="A74" s="2295">
        <v>277.74</v>
      </c>
      <c r="B74" s="2103" t="s">
        <v>170</v>
      </c>
      <c r="C74" s="2104">
        <v>3002</v>
      </c>
      <c r="D74" s="2105"/>
      <c r="E74" s="2106">
        <v>4121</v>
      </c>
      <c r="F74" s="2109" t="s">
        <v>1377</v>
      </c>
      <c r="G74" s="2146">
        <v>277.74</v>
      </c>
    </row>
    <row r="75" spans="1:7" s="2102" customFormat="1" ht="12.75" customHeight="1" x14ac:dyDescent="0.25">
      <c r="A75" s="2295">
        <v>247.41</v>
      </c>
      <c r="B75" s="2103" t="s">
        <v>170</v>
      </c>
      <c r="C75" s="2104">
        <v>3003</v>
      </c>
      <c r="D75" s="2105"/>
      <c r="E75" s="2106">
        <v>4121</v>
      </c>
      <c r="F75" s="2109" t="s">
        <v>1378</v>
      </c>
      <c r="G75" s="2146">
        <v>247.41</v>
      </c>
    </row>
    <row r="76" spans="1:7" s="2102" customFormat="1" ht="12.75" customHeight="1" x14ac:dyDescent="0.25">
      <c r="A76" s="2295">
        <v>337.59</v>
      </c>
      <c r="B76" s="2103" t="s">
        <v>170</v>
      </c>
      <c r="C76" s="2104">
        <v>3004</v>
      </c>
      <c r="D76" s="2105"/>
      <c r="E76" s="2106">
        <v>4121</v>
      </c>
      <c r="F76" s="2109" t="s">
        <v>1379</v>
      </c>
      <c r="G76" s="2146">
        <v>337.59</v>
      </c>
    </row>
    <row r="77" spans="1:7" s="2102" customFormat="1" ht="12.75" customHeight="1" x14ac:dyDescent="0.25">
      <c r="A77" s="2295">
        <v>762.68</v>
      </c>
      <c r="B77" s="2103" t="s">
        <v>170</v>
      </c>
      <c r="C77" s="2104">
        <v>3005</v>
      </c>
      <c r="D77" s="2105"/>
      <c r="E77" s="2106">
        <v>4121</v>
      </c>
      <c r="F77" s="2109" t="s">
        <v>1380</v>
      </c>
      <c r="G77" s="2146">
        <v>762.68</v>
      </c>
    </row>
    <row r="78" spans="1:7" s="2102" customFormat="1" ht="12.75" customHeight="1" x14ac:dyDescent="0.25">
      <c r="A78" s="2295">
        <v>238.5</v>
      </c>
      <c r="B78" s="2103" t="s">
        <v>170</v>
      </c>
      <c r="C78" s="2104">
        <v>3006</v>
      </c>
      <c r="D78" s="2105"/>
      <c r="E78" s="2106">
        <v>4121</v>
      </c>
      <c r="F78" s="2109" t="s">
        <v>1381</v>
      </c>
      <c r="G78" s="2146">
        <v>238.5</v>
      </c>
    </row>
    <row r="79" spans="1:7" s="2102" customFormat="1" ht="12.75" customHeight="1" x14ac:dyDescent="0.25">
      <c r="A79" s="2295">
        <v>546.21</v>
      </c>
      <c r="B79" s="2103" t="s">
        <v>170</v>
      </c>
      <c r="C79" s="2104">
        <v>3007</v>
      </c>
      <c r="D79" s="2105"/>
      <c r="E79" s="2106">
        <v>4121</v>
      </c>
      <c r="F79" s="2109" t="s">
        <v>1382</v>
      </c>
      <c r="G79" s="2146">
        <v>546.21</v>
      </c>
    </row>
    <row r="80" spans="1:7" s="2102" customFormat="1" ht="12.75" customHeight="1" x14ac:dyDescent="0.25">
      <c r="A80" s="2295">
        <v>31.77</v>
      </c>
      <c r="B80" s="2103" t="s">
        <v>170</v>
      </c>
      <c r="C80" s="2104">
        <v>3008</v>
      </c>
      <c r="D80" s="2105"/>
      <c r="E80" s="2106">
        <v>4121</v>
      </c>
      <c r="F80" s="2109" t="s">
        <v>1383</v>
      </c>
      <c r="G80" s="2146">
        <v>31.77</v>
      </c>
    </row>
    <row r="81" spans="1:7" s="2102" customFormat="1" ht="12.75" customHeight="1" x14ac:dyDescent="0.25">
      <c r="A81" s="2295">
        <v>32.85</v>
      </c>
      <c r="B81" s="2103" t="s">
        <v>170</v>
      </c>
      <c r="C81" s="2104">
        <v>3009</v>
      </c>
      <c r="D81" s="2105"/>
      <c r="E81" s="2106">
        <v>4121</v>
      </c>
      <c r="F81" s="2109" t="s">
        <v>1384</v>
      </c>
      <c r="G81" s="2146">
        <v>32.85</v>
      </c>
    </row>
    <row r="82" spans="1:7" s="2102" customFormat="1" ht="12.75" customHeight="1" x14ac:dyDescent="0.25">
      <c r="A82" s="2295">
        <v>17.28</v>
      </c>
      <c r="B82" s="2103" t="s">
        <v>170</v>
      </c>
      <c r="C82" s="2104">
        <v>3010</v>
      </c>
      <c r="D82" s="2105"/>
      <c r="E82" s="2106">
        <v>4121</v>
      </c>
      <c r="F82" s="2109" t="s">
        <v>1385</v>
      </c>
      <c r="G82" s="2146">
        <v>17.28</v>
      </c>
    </row>
    <row r="83" spans="1:7" s="2102" customFormat="1" ht="12.75" customHeight="1" x14ac:dyDescent="0.25">
      <c r="A83" s="2295">
        <v>53.28</v>
      </c>
      <c r="B83" s="2103" t="s">
        <v>170</v>
      </c>
      <c r="C83" s="2104">
        <v>3011</v>
      </c>
      <c r="D83" s="2105"/>
      <c r="E83" s="2106">
        <v>4121</v>
      </c>
      <c r="F83" s="2109" t="s">
        <v>1386</v>
      </c>
      <c r="G83" s="2146">
        <v>53.28</v>
      </c>
    </row>
    <row r="84" spans="1:7" s="2102" customFormat="1" ht="12.75" customHeight="1" x14ac:dyDescent="0.25">
      <c r="A84" s="2295">
        <v>75.599999999999994</v>
      </c>
      <c r="B84" s="2103" t="s">
        <v>170</v>
      </c>
      <c r="C84" s="2104">
        <v>3012</v>
      </c>
      <c r="D84" s="2105"/>
      <c r="E84" s="2106">
        <v>4121</v>
      </c>
      <c r="F84" s="2109" t="s">
        <v>1387</v>
      </c>
      <c r="G84" s="2146">
        <v>75.599999999999994</v>
      </c>
    </row>
    <row r="85" spans="1:7" s="2102" customFormat="1" ht="12.75" customHeight="1" x14ac:dyDescent="0.25">
      <c r="A85" s="2295">
        <v>131.04</v>
      </c>
      <c r="B85" s="2103" t="s">
        <v>170</v>
      </c>
      <c r="C85" s="2104">
        <v>3013</v>
      </c>
      <c r="D85" s="2105"/>
      <c r="E85" s="2106">
        <v>4121</v>
      </c>
      <c r="F85" s="2109" t="s">
        <v>1388</v>
      </c>
      <c r="G85" s="2146">
        <v>131.04</v>
      </c>
    </row>
    <row r="86" spans="1:7" s="2102" customFormat="1" ht="12.75" customHeight="1" x14ac:dyDescent="0.25">
      <c r="A86" s="2295">
        <v>106.92</v>
      </c>
      <c r="B86" s="2103" t="s">
        <v>170</v>
      </c>
      <c r="C86" s="2104">
        <v>3014</v>
      </c>
      <c r="D86" s="2105"/>
      <c r="E86" s="2106">
        <v>4121</v>
      </c>
      <c r="F86" s="2109" t="s">
        <v>1389</v>
      </c>
      <c r="G86" s="2146">
        <v>106.92</v>
      </c>
    </row>
    <row r="87" spans="1:7" s="2102" customFormat="1" ht="12.75" customHeight="1" x14ac:dyDescent="0.25">
      <c r="A87" s="2295">
        <v>19.350000000000001</v>
      </c>
      <c r="B87" s="2103" t="s">
        <v>170</v>
      </c>
      <c r="C87" s="2104">
        <v>3015</v>
      </c>
      <c r="D87" s="2105"/>
      <c r="E87" s="2106">
        <v>4121</v>
      </c>
      <c r="F87" s="2109" t="s">
        <v>1390</v>
      </c>
      <c r="G87" s="2146">
        <v>19.350000000000001</v>
      </c>
    </row>
    <row r="88" spans="1:7" s="2102" customFormat="1" ht="12.75" customHeight="1" x14ac:dyDescent="0.25">
      <c r="A88" s="2295">
        <v>42.03</v>
      </c>
      <c r="B88" s="2103" t="s">
        <v>170</v>
      </c>
      <c r="C88" s="2104">
        <v>3016</v>
      </c>
      <c r="D88" s="2105"/>
      <c r="E88" s="2106">
        <v>4121</v>
      </c>
      <c r="F88" s="2109" t="s">
        <v>1391</v>
      </c>
      <c r="G88" s="2146">
        <v>42.03</v>
      </c>
    </row>
    <row r="89" spans="1:7" s="2102" customFormat="1" ht="12.75" customHeight="1" x14ac:dyDescent="0.25">
      <c r="A89" s="2295">
        <v>81</v>
      </c>
      <c r="B89" s="2103" t="s">
        <v>170</v>
      </c>
      <c r="C89" s="2104">
        <v>3017</v>
      </c>
      <c r="D89" s="2105"/>
      <c r="E89" s="2106">
        <v>4121</v>
      </c>
      <c r="F89" s="2109" t="s">
        <v>1392</v>
      </c>
      <c r="G89" s="2146">
        <v>81</v>
      </c>
    </row>
    <row r="90" spans="1:7" s="2102" customFormat="1" ht="12.75" customHeight="1" x14ac:dyDescent="0.25">
      <c r="A90" s="2295">
        <v>93.24</v>
      </c>
      <c r="B90" s="2103" t="s">
        <v>170</v>
      </c>
      <c r="C90" s="2104">
        <v>3018</v>
      </c>
      <c r="D90" s="2105"/>
      <c r="E90" s="2106">
        <v>4121</v>
      </c>
      <c r="F90" s="2109" t="s">
        <v>1393</v>
      </c>
      <c r="G90" s="2146">
        <v>93.24</v>
      </c>
    </row>
    <row r="91" spans="1:7" s="2102" customFormat="1" ht="12.75" customHeight="1" x14ac:dyDescent="0.25">
      <c r="A91" s="2295">
        <v>84.24</v>
      </c>
      <c r="B91" s="2103" t="s">
        <v>170</v>
      </c>
      <c r="C91" s="2104">
        <v>3019</v>
      </c>
      <c r="D91" s="2105"/>
      <c r="E91" s="2106">
        <v>4121</v>
      </c>
      <c r="F91" s="2109" t="s">
        <v>1394</v>
      </c>
      <c r="G91" s="2146">
        <v>84.24</v>
      </c>
    </row>
    <row r="92" spans="1:7" s="2102" customFormat="1" ht="12.75" customHeight="1" x14ac:dyDescent="0.25">
      <c r="A92" s="2295">
        <v>23.13</v>
      </c>
      <c r="B92" s="2103" t="s">
        <v>170</v>
      </c>
      <c r="C92" s="2104">
        <v>3020</v>
      </c>
      <c r="D92" s="2105"/>
      <c r="E92" s="2106">
        <v>4121</v>
      </c>
      <c r="F92" s="2109" t="s">
        <v>1395</v>
      </c>
      <c r="G92" s="2146">
        <v>23.13</v>
      </c>
    </row>
    <row r="93" spans="1:7" s="2102" customFormat="1" ht="12.75" customHeight="1" x14ac:dyDescent="0.25">
      <c r="A93" s="2295">
        <v>22.05</v>
      </c>
      <c r="B93" s="2103" t="s">
        <v>170</v>
      </c>
      <c r="C93" s="2104">
        <v>3021</v>
      </c>
      <c r="D93" s="2105"/>
      <c r="E93" s="2106">
        <v>4121</v>
      </c>
      <c r="F93" s="2109" t="s">
        <v>1396</v>
      </c>
      <c r="G93" s="2146">
        <v>22.05</v>
      </c>
    </row>
    <row r="94" spans="1:7" s="2102" customFormat="1" ht="12.75" customHeight="1" x14ac:dyDescent="0.25">
      <c r="A94" s="2295">
        <v>167.31</v>
      </c>
      <c r="B94" s="2103" t="s">
        <v>170</v>
      </c>
      <c r="C94" s="2104">
        <v>3022</v>
      </c>
      <c r="D94" s="2105"/>
      <c r="E94" s="2106">
        <v>4121</v>
      </c>
      <c r="F94" s="2109" t="s">
        <v>1397</v>
      </c>
      <c r="G94" s="2146">
        <v>167.31</v>
      </c>
    </row>
    <row r="95" spans="1:7" s="2102" customFormat="1" ht="12.75" customHeight="1" x14ac:dyDescent="0.25">
      <c r="A95" s="2295">
        <v>106.65</v>
      </c>
      <c r="B95" s="2103" t="s">
        <v>170</v>
      </c>
      <c r="C95" s="2104">
        <v>3023</v>
      </c>
      <c r="D95" s="2105"/>
      <c r="E95" s="2106">
        <v>4121</v>
      </c>
      <c r="F95" s="2109" t="s">
        <v>1398</v>
      </c>
      <c r="G95" s="2146">
        <v>106.65</v>
      </c>
    </row>
    <row r="96" spans="1:7" s="2102" customFormat="1" ht="12.75" customHeight="1" x14ac:dyDescent="0.25">
      <c r="A96" s="2295">
        <v>54.27</v>
      </c>
      <c r="B96" s="2103" t="s">
        <v>170</v>
      </c>
      <c r="C96" s="2104">
        <v>3024</v>
      </c>
      <c r="D96" s="2105"/>
      <c r="E96" s="2106">
        <v>4121</v>
      </c>
      <c r="F96" s="2109" t="s">
        <v>1399</v>
      </c>
      <c r="G96" s="2146">
        <v>54.27</v>
      </c>
    </row>
    <row r="97" spans="1:7" s="2102" customFormat="1" ht="12.75" customHeight="1" x14ac:dyDescent="0.25">
      <c r="A97" s="2295">
        <v>73.53</v>
      </c>
      <c r="B97" s="2103" t="s">
        <v>170</v>
      </c>
      <c r="C97" s="2104">
        <v>3025</v>
      </c>
      <c r="D97" s="2105"/>
      <c r="E97" s="2106">
        <v>4121</v>
      </c>
      <c r="F97" s="2109" t="s">
        <v>1400</v>
      </c>
      <c r="G97" s="2146">
        <v>73.53</v>
      </c>
    </row>
    <row r="98" spans="1:7" s="2102" customFormat="1" ht="12.75" customHeight="1" x14ac:dyDescent="0.25">
      <c r="A98" s="2295">
        <v>178.74</v>
      </c>
      <c r="B98" s="2103" t="s">
        <v>170</v>
      </c>
      <c r="C98" s="2104">
        <v>3026</v>
      </c>
      <c r="D98" s="2105"/>
      <c r="E98" s="2106">
        <v>4121</v>
      </c>
      <c r="F98" s="2109" t="s">
        <v>1356</v>
      </c>
      <c r="G98" s="2146">
        <v>178.74</v>
      </c>
    </row>
    <row r="99" spans="1:7" s="2102" customFormat="1" ht="12.75" customHeight="1" x14ac:dyDescent="0.25">
      <c r="A99" s="2295">
        <v>94.05</v>
      </c>
      <c r="B99" s="2103" t="s">
        <v>170</v>
      </c>
      <c r="C99" s="2104">
        <v>3027</v>
      </c>
      <c r="D99" s="2105"/>
      <c r="E99" s="2106">
        <v>4121</v>
      </c>
      <c r="F99" s="2109" t="s">
        <v>1401</v>
      </c>
      <c r="G99" s="2146">
        <v>94.05</v>
      </c>
    </row>
    <row r="100" spans="1:7" s="2102" customFormat="1" ht="12.75" customHeight="1" x14ac:dyDescent="0.25">
      <c r="A100" s="2295">
        <v>40.32</v>
      </c>
      <c r="B100" s="2103" t="s">
        <v>170</v>
      </c>
      <c r="C100" s="2104">
        <v>3028</v>
      </c>
      <c r="D100" s="2105"/>
      <c r="E100" s="2106">
        <v>4121</v>
      </c>
      <c r="F100" s="2109" t="s">
        <v>1402</v>
      </c>
      <c r="G100" s="2146">
        <v>40.32</v>
      </c>
    </row>
    <row r="101" spans="1:7" s="2102" customFormat="1" ht="12.75" customHeight="1" x14ac:dyDescent="0.25">
      <c r="A101" s="2295">
        <v>15.75</v>
      </c>
      <c r="B101" s="2103" t="s">
        <v>170</v>
      </c>
      <c r="C101" s="2104">
        <v>3029</v>
      </c>
      <c r="D101" s="2105"/>
      <c r="E101" s="2106">
        <v>4121</v>
      </c>
      <c r="F101" s="2109" t="s">
        <v>1403</v>
      </c>
      <c r="G101" s="2146">
        <v>15.75</v>
      </c>
    </row>
    <row r="102" spans="1:7" s="2102" customFormat="1" ht="12.75" customHeight="1" x14ac:dyDescent="0.25">
      <c r="A102" s="2295">
        <v>81.27</v>
      </c>
      <c r="B102" s="2103" t="s">
        <v>170</v>
      </c>
      <c r="C102" s="2104">
        <v>3030</v>
      </c>
      <c r="D102" s="2105"/>
      <c r="E102" s="2106">
        <v>4121</v>
      </c>
      <c r="F102" s="2109" t="s">
        <v>1404</v>
      </c>
      <c r="G102" s="2146">
        <v>81.27</v>
      </c>
    </row>
    <row r="103" spans="1:7" s="2102" customFormat="1" ht="12.75" customHeight="1" x14ac:dyDescent="0.25">
      <c r="A103" s="2295">
        <v>52.83</v>
      </c>
      <c r="B103" s="2103" t="s">
        <v>170</v>
      </c>
      <c r="C103" s="2104">
        <v>3031</v>
      </c>
      <c r="D103" s="2105"/>
      <c r="E103" s="2106">
        <v>4121</v>
      </c>
      <c r="F103" s="2109" t="s">
        <v>1405</v>
      </c>
      <c r="G103" s="2146">
        <v>52.83</v>
      </c>
    </row>
    <row r="104" spans="1:7" s="2102" customFormat="1" ht="12.75" customHeight="1" x14ac:dyDescent="0.25">
      <c r="A104" s="2295">
        <v>10.44</v>
      </c>
      <c r="B104" s="2103" t="s">
        <v>170</v>
      </c>
      <c r="C104" s="2104">
        <v>3032</v>
      </c>
      <c r="D104" s="2105"/>
      <c r="E104" s="2106">
        <v>4121</v>
      </c>
      <c r="F104" s="2109" t="s">
        <v>1406</v>
      </c>
      <c r="G104" s="2146">
        <v>10.44</v>
      </c>
    </row>
    <row r="105" spans="1:7" s="2102" customFormat="1" ht="12.75" customHeight="1" x14ac:dyDescent="0.25">
      <c r="A105" s="2295">
        <v>81.36</v>
      </c>
      <c r="B105" s="2103" t="s">
        <v>170</v>
      </c>
      <c r="C105" s="2104">
        <v>3033</v>
      </c>
      <c r="D105" s="2105"/>
      <c r="E105" s="2106">
        <v>4121</v>
      </c>
      <c r="F105" s="2109" t="s">
        <v>1407</v>
      </c>
      <c r="G105" s="2146">
        <v>81.36</v>
      </c>
    </row>
    <row r="106" spans="1:7" s="2102" customFormat="1" ht="12.75" customHeight="1" x14ac:dyDescent="0.25">
      <c r="A106" s="2295">
        <v>44.91</v>
      </c>
      <c r="B106" s="2103" t="s">
        <v>170</v>
      </c>
      <c r="C106" s="2104">
        <v>3034</v>
      </c>
      <c r="D106" s="2105"/>
      <c r="E106" s="2106">
        <v>4121</v>
      </c>
      <c r="F106" s="2109" t="s">
        <v>1408</v>
      </c>
      <c r="G106" s="2146">
        <v>44.91</v>
      </c>
    </row>
    <row r="107" spans="1:7" s="2102" customFormat="1" ht="12.75" customHeight="1" x14ac:dyDescent="0.25">
      <c r="A107" s="2295">
        <v>127.89</v>
      </c>
      <c r="B107" s="2103" t="s">
        <v>170</v>
      </c>
      <c r="C107" s="2104">
        <v>3035</v>
      </c>
      <c r="D107" s="2105"/>
      <c r="E107" s="2106">
        <v>4121</v>
      </c>
      <c r="F107" s="2109" t="s">
        <v>1466</v>
      </c>
      <c r="G107" s="2146">
        <v>127.89</v>
      </c>
    </row>
    <row r="108" spans="1:7" s="2102" customFormat="1" ht="12.75" customHeight="1" x14ac:dyDescent="0.25">
      <c r="A108" s="2295">
        <v>1000</v>
      </c>
      <c r="B108" s="2103" t="s">
        <v>170</v>
      </c>
      <c r="C108" s="2104">
        <v>4001</v>
      </c>
      <c r="D108" s="2105"/>
      <c r="E108" s="2106">
        <v>4121</v>
      </c>
      <c r="F108" s="2109" t="s">
        <v>1409</v>
      </c>
      <c r="G108" s="2146">
        <v>1000</v>
      </c>
    </row>
    <row r="109" spans="1:7" ht="12.75" customHeight="1" x14ac:dyDescent="0.25">
      <c r="A109" s="2295">
        <v>403.56</v>
      </c>
      <c r="B109" s="2103" t="s">
        <v>170</v>
      </c>
      <c r="C109" s="2104">
        <v>4002</v>
      </c>
      <c r="D109" s="2105"/>
      <c r="E109" s="2106">
        <v>4121</v>
      </c>
      <c r="F109" s="2109" t="s">
        <v>1410</v>
      </c>
      <c r="G109" s="2146">
        <v>403.56</v>
      </c>
    </row>
    <row r="110" spans="1:7" ht="12.75" customHeight="1" x14ac:dyDescent="0.25">
      <c r="A110" s="2295">
        <v>468.54</v>
      </c>
      <c r="B110" s="2103" t="s">
        <v>170</v>
      </c>
      <c r="C110" s="2104">
        <v>4003</v>
      </c>
      <c r="D110" s="2105"/>
      <c r="E110" s="2106">
        <v>4121</v>
      </c>
      <c r="F110" s="2109" t="s">
        <v>1411</v>
      </c>
      <c r="G110" s="2146">
        <v>468.54</v>
      </c>
    </row>
    <row r="111" spans="1:7" ht="12.75" customHeight="1" x14ac:dyDescent="0.25">
      <c r="A111" s="2295">
        <v>155.07</v>
      </c>
      <c r="B111" s="2103" t="s">
        <v>170</v>
      </c>
      <c r="C111" s="2104">
        <v>4004</v>
      </c>
      <c r="D111" s="2105"/>
      <c r="E111" s="2106">
        <v>4121</v>
      </c>
      <c r="F111" s="2109" t="s">
        <v>1412</v>
      </c>
      <c r="G111" s="2146">
        <v>155.07</v>
      </c>
    </row>
    <row r="112" spans="1:7" ht="12.75" customHeight="1" x14ac:dyDescent="0.25">
      <c r="A112" s="2295">
        <v>352.71</v>
      </c>
      <c r="B112" s="2103" t="s">
        <v>170</v>
      </c>
      <c r="C112" s="2104">
        <v>4006</v>
      </c>
      <c r="D112" s="2105"/>
      <c r="E112" s="2106">
        <v>4121</v>
      </c>
      <c r="F112" s="2109" t="s">
        <v>1413</v>
      </c>
      <c r="G112" s="2146">
        <v>352.71</v>
      </c>
    </row>
    <row r="113" spans="1:7" s="2102" customFormat="1" ht="12.75" customHeight="1" x14ac:dyDescent="0.25">
      <c r="A113" s="2294">
        <v>579.05999999999995</v>
      </c>
      <c r="B113" s="2110" t="s">
        <v>170</v>
      </c>
      <c r="C113" s="2111">
        <v>4007</v>
      </c>
      <c r="D113" s="2112"/>
      <c r="E113" s="2100">
        <v>4121</v>
      </c>
      <c r="F113" s="2113" t="s">
        <v>1414</v>
      </c>
      <c r="G113" s="2150">
        <v>579.05999999999995</v>
      </c>
    </row>
    <row r="114" spans="1:7" s="2102" customFormat="1" ht="12.75" customHeight="1" x14ac:dyDescent="0.25">
      <c r="A114" s="2295">
        <v>1051.02</v>
      </c>
      <c r="B114" s="2103" t="s">
        <v>170</v>
      </c>
      <c r="C114" s="2104">
        <v>4008</v>
      </c>
      <c r="D114" s="2105"/>
      <c r="E114" s="2106">
        <v>4121</v>
      </c>
      <c r="F114" s="2109" t="s">
        <v>1415</v>
      </c>
      <c r="G114" s="2146">
        <v>1051.02</v>
      </c>
    </row>
    <row r="115" spans="1:7" s="2102" customFormat="1" ht="12.75" customHeight="1" x14ac:dyDescent="0.25">
      <c r="A115" s="2295">
        <v>357.93</v>
      </c>
      <c r="B115" s="2103" t="s">
        <v>170</v>
      </c>
      <c r="C115" s="2104">
        <v>4009</v>
      </c>
      <c r="D115" s="2105"/>
      <c r="E115" s="2106">
        <v>4121</v>
      </c>
      <c r="F115" s="2109" t="s">
        <v>1416</v>
      </c>
      <c r="G115" s="2146">
        <v>357.93</v>
      </c>
    </row>
    <row r="116" spans="1:7" s="2102" customFormat="1" ht="12.75" customHeight="1" x14ac:dyDescent="0.25">
      <c r="A116" s="2295">
        <v>256.5</v>
      </c>
      <c r="B116" s="2103" t="s">
        <v>170</v>
      </c>
      <c r="C116" s="2104">
        <v>4010</v>
      </c>
      <c r="D116" s="2105"/>
      <c r="E116" s="2106">
        <v>4121</v>
      </c>
      <c r="F116" s="2109" t="s">
        <v>1417</v>
      </c>
      <c r="G116" s="2146">
        <v>256.5</v>
      </c>
    </row>
    <row r="117" spans="1:7" s="2102" customFormat="1" ht="12.75" customHeight="1" x14ac:dyDescent="0.25">
      <c r="A117" s="2295">
        <v>170.55</v>
      </c>
      <c r="B117" s="2103" t="s">
        <v>170</v>
      </c>
      <c r="C117" s="2104">
        <v>4011</v>
      </c>
      <c r="D117" s="2105"/>
      <c r="E117" s="2106">
        <v>4121</v>
      </c>
      <c r="F117" s="2109" t="s">
        <v>1418</v>
      </c>
      <c r="G117" s="2146">
        <v>170.55</v>
      </c>
    </row>
    <row r="118" spans="1:7" s="2102" customFormat="1" ht="12.75" customHeight="1" x14ac:dyDescent="0.25">
      <c r="A118" s="2295">
        <v>31.77</v>
      </c>
      <c r="B118" s="2103" t="s">
        <v>170</v>
      </c>
      <c r="C118" s="2104">
        <v>4012</v>
      </c>
      <c r="D118" s="2105"/>
      <c r="E118" s="2106">
        <v>4121</v>
      </c>
      <c r="F118" s="2109" t="s">
        <v>1419</v>
      </c>
      <c r="G118" s="2146">
        <v>31.77</v>
      </c>
    </row>
    <row r="119" spans="1:7" s="2102" customFormat="1" ht="12.75" customHeight="1" x14ac:dyDescent="0.25">
      <c r="A119" s="2295">
        <v>9.99</v>
      </c>
      <c r="B119" s="2103" t="s">
        <v>170</v>
      </c>
      <c r="C119" s="2104">
        <v>4013</v>
      </c>
      <c r="D119" s="2105"/>
      <c r="E119" s="2106">
        <v>4121</v>
      </c>
      <c r="F119" s="2109" t="s">
        <v>1420</v>
      </c>
      <c r="G119" s="2146">
        <v>9.99</v>
      </c>
    </row>
    <row r="120" spans="1:7" s="2102" customFormat="1" ht="12.75" customHeight="1" x14ac:dyDescent="0.25">
      <c r="A120" s="2295">
        <v>56.34</v>
      </c>
      <c r="B120" s="2103" t="s">
        <v>170</v>
      </c>
      <c r="C120" s="2104">
        <v>4014</v>
      </c>
      <c r="D120" s="2105"/>
      <c r="E120" s="2106">
        <v>4121</v>
      </c>
      <c r="F120" s="2109" t="s">
        <v>1421</v>
      </c>
      <c r="G120" s="2146">
        <v>56.34</v>
      </c>
    </row>
    <row r="121" spans="1:7" s="2102" customFormat="1" ht="12.75" customHeight="1" x14ac:dyDescent="0.25">
      <c r="A121" s="2295">
        <v>19.350000000000001</v>
      </c>
      <c r="B121" s="2103" t="s">
        <v>170</v>
      </c>
      <c r="C121" s="2104">
        <v>4015</v>
      </c>
      <c r="D121" s="2105"/>
      <c r="E121" s="2106">
        <v>4121</v>
      </c>
      <c r="F121" s="2109" t="s">
        <v>1422</v>
      </c>
      <c r="G121" s="2146">
        <v>19.350000000000001</v>
      </c>
    </row>
    <row r="122" spans="1:7" s="2102" customFormat="1" ht="12.75" customHeight="1" x14ac:dyDescent="0.25">
      <c r="A122" s="2295">
        <v>120.51</v>
      </c>
      <c r="B122" s="2103" t="s">
        <v>170</v>
      </c>
      <c r="C122" s="2104">
        <v>4016</v>
      </c>
      <c r="D122" s="2105"/>
      <c r="E122" s="2106">
        <v>4121</v>
      </c>
      <c r="F122" s="2109" t="s">
        <v>1423</v>
      </c>
      <c r="G122" s="2146">
        <v>120.51</v>
      </c>
    </row>
    <row r="123" spans="1:7" s="2102" customFormat="1" ht="12.75" customHeight="1" x14ac:dyDescent="0.25">
      <c r="A123" s="2295">
        <v>57.96</v>
      </c>
      <c r="B123" s="2103" t="s">
        <v>170</v>
      </c>
      <c r="C123" s="2104">
        <v>4018</v>
      </c>
      <c r="D123" s="2105"/>
      <c r="E123" s="2106">
        <v>4121</v>
      </c>
      <c r="F123" s="2109" t="s">
        <v>1424</v>
      </c>
      <c r="G123" s="2146">
        <v>57.96</v>
      </c>
    </row>
    <row r="124" spans="1:7" s="2102" customFormat="1" ht="12.75" customHeight="1" x14ac:dyDescent="0.25">
      <c r="A124" s="2295">
        <v>39.15</v>
      </c>
      <c r="B124" s="2103" t="s">
        <v>170</v>
      </c>
      <c r="C124" s="2104">
        <v>4019</v>
      </c>
      <c r="D124" s="2105"/>
      <c r="E124" s="2106">
        <v>4121</v>
      </c>
      <c r="F124" s="2109" t="s">
        <v>1425</v>
      </c>
      <c r="G124" s="2146">
        <v>39.15</v>
      </c>
    </row>
    <row r="125" spans="1:7" s="2102" customFormat="1" ht="12.75" customHeight="1" x14ac:dyDescent="0.25">
      <c r="A125" s="2295">
        <v>46.71</v>
      </c>
      <c r="B125" s="2103" t="s">
        <v>170</v>
      </c>
      <c r="C125" s="2104">
        <v>4020</v>
      </c>
      <c r="D125" s="2105"/>
      <c r="E125" s="2106">
        <v>4121</v>
      </c>
      <c r="F125" s="2109" t="s">
        <v>1426</v>
      </c>
      <c r="G125" s="2146">
        <v>46.71</v>
      </c>
    </row>
    <row r="126" spans="1:7" s="2102" customFormat="1" ht="12.75" customHeight="1" x14ac:dyDescent="0.25">
      <c r="A126" s="2295">
        <v>66.87</v>
      </c>
      <c r="B126" s="2103" t="s">
        <v>170</v>
      </c>
      <c r="C126" s="2104">
        <v>4021</v>
      </c>
      <c r="D126" s="2105"/>
      <c r="E126" s="2106">
        <v>4121</v>
      </c>
      <c r="F126" s="2109" t="s">
        <v>1427</v>
      </c>
      <c r="G126" s="2146">
        <v>66.87</v>
      </c>
    </row>
    <row r="127" spans="1:7" s="2102" customFormat="1" ht="12.75" customHeight="1" x14ac:dyDescent="0.25">
      <c r="A127" s="2295">
        <v>61.02</v>
      </c>
      <c r="B127" s="2103" t="s">
        <v>170</v>
      </c>
      <c r="C127" s="2104">
        <v>4022</v>
      </c>
      <c r="D127" s="2105"/>
      <c r="E127" s="2106">
        <v>4121</v>
      </c>
      <c r="F127" s="2109" t="s">
        <v>1428</v>
      </c>
      <c r="G127" s="2146">
        <v>61.02</v>
      </c>
    </row>
    <row r="128" spans="1:7" s="2102" customFormat="1" ht="12.75" customHeight="1" x14ac:dyDescent="0.25">
      <c r="A128" s="2295">
        <v>22.23</v>
      </c>
      <c r="B128" s="2103" t="s">
        <v>170</v>
      </c>
      <c r="C128" s="2104">
        <v>4023</v>
      </c>
      <c r="D128" s="2105"/>
      <c r="E128" s="2106">
        <v>4121</v>
      </c>
      <c r="F128" s="2109" t="s">
        <v>1429</v>
      </c>
      <c r="G128" s="2146">
        <v>22.23</v>
      </c>
    </row>
    <row r="129" spans="1:7" s="2102" customFormat="1" ht="12.75" customHeight="1" x14ac:dyDescent="0.25">
      <c r="A129" s="2295">
        <v>15.66</v>
      </c>
      <c r="B129" s="2103" t="s">
        <v>170</v>
      </c>
      <c r="C129" s="2104">
        <v>4024</v>
      </c>
      <c r="D129" s="2105"/>
      <c r="E129" s="2106">
        <v>4121</v>
      </c>
      <c r="F129" s="2109" t="s">
        <v>1430</v>
      </c>
      <c r="G129" s="2146">
        <v>15.66</v>
      </c>
    </row>
    <row r="130" spans="1:7" s="2102" customFormat="1" ht="12.75" customHeight="1" x14ac:dyDescent="0.25">
      <c r="A130" s="2295">
        <v>74.52</v>
      </c>
      <c r="B130" s="2103" t="s">
        <v>170</v>
      </c>
      <c r="C130" s="2104">
        <v>4026</v>
      </c>
      <c r="D130" s="2105"/>
      <c r="E130" s="2106">
        <v>4121</v>
      </c>
      <c r="F130" s="2109" t="s">
        <v>1431</v>
      </c>
      <c r="G130" s="2146">
        <v>74.52</v>
      </c>
    </row>
    <row r="131" spans="1:7" s="2102" customFormat="1" ht="12.75" customHeight="1" x14ac:dyDescent="0.25">
      <c r="A131" s="2295">
        <v>14.31</v>
      </c>
      <c r="B131" s="2103" t="s">
        <v>170</v>
      </c>
      <c r="C131" s="2104">
        <v>4027</v>
      </c>
      <c r="D131" s="2105"/>
      <c r="E131" s="2106">
        <v>4121</v>
      </c>
      <c r="F131" s="2109" t="s">
        <v>1432</v>
      </c>
      <c r="G131" s="2146">
        <v>14.31</v>
      </c>
    </row>
    <row r="132" spans="1:7" s="2102" customFormat="1" ht="12.75" customHeight="1" x14ac:dyDescent="0.25">
      <c r="A132" s="2295">
        <v>70.2</v>
      </c>
      <c r="B132" s="2103" t="s">
        <v>170</v>
      </c>
      <c r="C132" s="2104">
        <v>4028</v>
      </c>
      <c r="D132" s="2105"/>
      <c r="E132" s="2106">
        <v>4121</v>
      </c>
      <c r="F132" s="2109" t="s">
        <v>1433</v>
      </c>
      <c r="G132" s="2146">
        <v>70.2</v>
      </c>
    </row>
    <row r="133" spans="1:7" s="2102" customFormat="1" ht="12.75" customHeight="1" x14ac:dyDescent="0.25">
      <c r="A133" s="2295">
        <v>15.12</v>
      </c>
      <c r="B133" s="2103" t="s">
        <v>170</v>
      </c>
      <c r="C133" s="2104">
        <v>4029</v>
      </c>
      <c r="D133" s="2105"/>
      <c r="E133" s="2106">
        <v>4121</v>
      </c>
      <c r="F133" s="2109" t="s">
        <v>1434</v>
      </c>
      <c r="G133" s="2146">
        <v>15.12</v>
      </c>
    </row>
    <row r="134" spans="1:7" s="2102" customFormat="1" ht="12.75" customHeight="1" x14ac:dyDescent="0.25">
      <c r="A134" s="2295">
        <v>54.72</v>
      </c>
      <c r="B134" s="2103" t="s">
        <v>170</v>
      </c>
      <c r="C134" s="2104">
        <v>4030</v>
      </c>
      <c r="D134" s="2105"/>
      <c r="E134" s="2106">
        <v>4121</v>
      </c>
      <c r="F134" s="2109" t="s">
        <v>1435</v>
      </c>
      <c r="G134" s="2146">
        <v>54.72</v>
      </c>
    </row>
    <row r="135" spans="1:7" s="2102" customFormat="1" ht="12.75" customHeight="1" x14ac:dyDescent="0.25">
      <c r="A135" s="2295">
        <v>19.89</v>
      </c>
      <c r="B135" s="2103" t="s">
        <v>170</v>
      </c>
      <c r="C135" s="2104">
        <v>4031</v>
      </c>
      <c r="D135" s="2105"/>
      <c r="E135" s="2106">
        <v>4121</v>
      </c>
      <c r="F135" s="2109" t="s">
        <v>1436</v>
      </c>
      <c r="G135" s="2146">
        <v>19.89</v>
      </c>
    </row>
    <row r="136" spans="1:7" s="2102" customFormat="1" ht="12.75" customHeight="1" x14ac:dyDescent="0.25">
      <c r="A136" s="2295">
        <v>7.74</v>
      </c>
      <c r="B136" s="2103" t="s">
        <v>170</v>
      </c>
      <c r="C136" s="2104">
        <v>4032</v>
      </c>
      <c r="D136" s="2105"/>
      <c r="E136" s="2106">
        <v>4121</v>
      </c>
      <c r="F136" s="2109" t="s">
        <v>1437</v>
      </c>
      <c r="G136" s="2146">
        <v>7.74</v>
      </c>
    </row>
    <row r="137" spans="1:7" s="2102" customFormat="1" ht="12.75" customHeight="1" x14ac:dyDescent="0.25">
      <c r="A137" s="2295">
        <v>28.35</v>
      </c>
      <c r="B137" s="2103" t="s">
        <v>170</v>
      </c>
      <c r="C137" s="2104">
        <v>4033</v>
      </c>
      <c r="D137" s="2105"/>
      <c r="E137" s="2106">
        <v>4121</v>
      </c>
      <c r="F137" s="2109" t="s">
        <v>1438</v>
      </c>
      <c r="G137" s="2146">
        <v>28.35</v>
      </c>
    </row>
    <row r="138" spans="1:7" s="2102" customFormat="1" ht="12.75" customHeight="1" x14ac:dyDescent="0.25">
      <c r="A138" s="2295">
        <v>27.99</v>
      </c>
      <c r="B138" s="2103" t="s">
        <v>170</v>
      </c>
      <c r="C138" s="2104">
        <v>4034</v>
      </c>
      <c r="D138" s="2105"/>
      <c r="E138" s="2106">
        <v>4121</v>
      </c>
      <c r="F138" s="2109" t="s">
        <v>1439</v>
      </c>
      <c r="G138" s="2146">
        <v>27.99</v>
      </c>
    </row>
    <row r="139" spans="1:7" s="2102" customFormat="1" ht="12.75" customHeight="1" x14ac:dyDescent="0.25">
      <c r="A139" s="2295">
        <v>69.48</v>
      </c>
      <c r="B139" s="2103" t="s">
        <v>170</v>
      </c>
      <c r="C139" s="2104">
        <v>4035</v>
      </c>
      <c r="D139" s="2105"/>
      <c r="E139" s="2106">
        <v>4121</v>
      </c>
      <c r="F139" s="2109" t="s">
        <v>1440</v>
      </c>
      <c r="G139" s="2146">
        <v>69.48</v>
      </c>
    </row>
    <row r="140" spans="1:7" s="2102" customFormat="1" ht="12.75" customHeight="1" x14ac:dyDescent="0.25">
      <c r="A140" s="2295">
        <v>27.63</v>
      </c>
      <c r="B140" s="2103" t="s">
        <v>170</v>
      </c>
      <c r="C140" s="2104">
        <v>4036</v>
      </c>
      <c r="D140" s="2105"/>
      <c r="E140" s="2106">
        <v>4121</v>
      </c>
      <c r="F140" s="2109" t="s">
        <v>1441</v>
      </c>
      <c r="G140" s="2146">
        <v>27.63</v>
      </c>
    </row>
    <row r="141" spans="1:7" s="2102" customFormat="1" ht="12.75" customHeight="1" x14ac:dyDescent="0.25">
      <c r="A141" s="2295">
        <v>50.31</v>
      </c>
      <c r="B141" s="2103" t="s">
        <v>170</v>
      </c>
      <c r="C141" s="2104">
        <v>4037</v>
      </c>
      <c r="D141" s="2105"/>
      <c r="E141" s="2106">
        <v>4121</v>
      </c>
      <c r="F141" s="2109" t="s">
        <v>1442</v>
      </c>
      <c r="G141" s="2146">
        <v>50.31</v>
      </c>
    </row>
    <row r="142" spans="1:7" s="2102" customFormat="1" ht="12.75" customHeight="1" x14ac:dyDescent="0.25">
      <c r="A142" s="2295">
        <v>35.909999999999997</v>
      </c>
      <c r="B142" s="2103" t="s">
        <v>170</v>
      </c>
      <c r="C142" s="2104">
        <v>4038</v>
      </c>
      <c r="D142" s="2105"/>
      <c r="E142" s="2106">
        <v>4121</v>
      </c>
      <c r="F142" s="2109" t="s">
        <v>1357</v>
      </c>
      <c r="G142" s="2146">
        <v>35.909999999999997</v>
      </c>
    </row>
    <row r="143" spans="1:7" s="2102" customFormat="1" ht="12.75" customHeight="1" x14ac:dyDescent="0.25">
      <c r="A143" s="2295">
        <v>37.71</v>
      </c>
      <c r="B143" s="2103" t="s">
        <v>170</v>
      </c>
      <c r="C143" s="2104">
        <v>4039</v>
      </c>
      <c r="D143" s="2105"/>
      <c r="E143" s="2106">
        <v>4121</v>
      </c>
      <c r="F143" s="2109" t="s">
        <v>1443</v>
      </c>
      <c r="G143" s="2146">
        <v>37.71</v>
      </c>
    </row>
    <row r="144" spans="1:7" s="2102" customFormat="1" ht="12.75" customHeight="1" x14ac:dyDescent="0.25">
      <c r="A144" s="2295">
        <v>67.77</v>
      </c>
      <c r="B144" s="2103" t="s">
        <v>170</v>
      </c>
      <c r="C144" s="2104">
        <v>4040</v>
      </c>
      <c r="D144" s="2105"/>
      <c r="E144" s="2106">
        <v>4121</v>
      </c>
      <c r="F144" s="2109" t="s">
        <v>1444</v>
      </c>
      <c r="G144" s="2146">
        <v>67.77</v>
      </c>
    </row>
    <row r="145" spans="1:7" s="2102" customFormat="1" ht="12.75" customHeight="1" x14ac:dyDescent="0.25">
      <c r="A145" s="2295">
        <v>39.69</v>
      </c>
      <c r="B145" s="2103" t="s">
        <v>170</v>
      </c>
      <c r="C145" s="2104">
        <v>4041</v>
      </c>
      <c r="D145" s="2105"/>
      <c r="E145" s="2106">
        <v>4121</v>
      </c>
      <c r="F145" s="2109" t="s">
        <v>1445</v>
      </c>
      <c r="G145" s="2146">
        <v>39.69</v>
      </c>
    </row>
    <row r="146" spans="1:7" s="2102" customFormat="1" ht="12.75" customHeight="1" x14ac:dyDescent="0.25">
      <c r="A146" s="2295">
        <v>20.52</v>
      </c>
      <c r="B146" s="2103" t="s">
        <v>170</v>
      </c>
      <c r="C146" s="2104">
        <v>4042</v>
      </c>
      <c r="D146" s="2105"/>
      <c r="E146" s="2106">
        <v>4121</v>
      </c>
      <c r="F146" s="2109" t="s">
        <v>1446</v>
      </c>
      <c r="G146" s="2146">
        <v>20.52</v>
      </c>
    </row>
    <row r="147" spans="1:7" s="2102" customFormat="1" ht="12.75" customHeight="1" x14ac:dyDescent="0.25">
      <c r="A147" s="2295">
        <v>190.53</v>
      </c>
      <c r="B147" s="2103" t="s">
        <v>170</v>
      </c>
      <c r="C147" s="2104">
        <v>4043</v>
      </c>
      <c r="D147" s="2105"/>
      <c r="E147" s="2106">
        <v>4121</v>
      </c>
      <c r="F147" s="2109" t="s">
        <v>1447</v>
      </c>
      <c r="G147" s="2146">
        <v>190.53</v>
      </c>
    </row>
    <row r="148" spans="1:7" s="2102" customFormat="1" ht="12.75" customHeight="1" x14ac:dyDescent="0.25">
      <c r="A148" s="2295">
        <v>136.44</v>
      </c>
      <c r="B148" s="2103" t="s">
        <v>170</v>
      </c>
      <c r="C148" s="2104">
        <v>4044</v>
      </c>
      <c r="D148" s="2105"/>
      <c r="E148" s="2106">
        <v>4121</v>
      </c>
      <c r="F148" s="2109" t="s">
        <v>1448</v>
      </c>
      <c r="G148" s="2146">
        <v>136.44</v>
      </c>
    </row>
    <row r="149" spans="1:7" s="2102" customFormat="1" ht="12.75" customHeight="1" x14ac:dyDescent="0.25">
      <c r="A149" s="2295">
        <v>14.49</v>
      </c>
      <c r="B149" s="2103" t="s">
        <v>170</v>
      </c>
      <c r="C149" s="2104">
        <v>4045</v>
      </c>
      <c r="D149" s="2105"/>
      <c r="E149" s="2106">
        <v>4121</v>
      </c>
      <c r="F149" s="2109" t="s">
        <v>1449</v>
      </c>
      <c r="G149" s="2146">
        <v>14.49</v>
      </c>
    </row>
    <row r="150" spans="1:7" s="2102" customFormat="1" ht="12.75" customHeight="1" x14ac:dyDescent="0.25">
      <c r="A150" s="2295">
        <v>66.42</v>
      </c>
      <c r="B150" s="2103" t="s">
        <v>170</v>
      </c>
      <c r="C150" s="2104">
        <v>4046</v>
      </c>
      <c r="D150" s="2105"/>
      <c r="E150" s="2106">
        <v>4121</v>
      </c>
      <c r="F150" s="2109" t="s">
        <v>1450</v>
      </c>
      <c r="G150" s="2146">
        <v>66.42</v>
      </c>
    </row>
    <row r="151" spans="1:7" s="2102" customFormat="1" ht="12.75" customHeight="1" x14ac:dyDescent="0.25">
      <c r="A151" s="2295">
        <v>11.97</v>
      </c>
      <c r="B151" s="2103" t="s">
        <v>170</v>
      </c>
      <c r="C151" s="2104">
        <v>4047</v>
      </c>
      <c r="D151" s="2105"/>
      <c r="E151" s="2106">
        <v>4121</v>
      </c>
      <c r="F151" s="2109" t="s">
        <v>1451</v>
      </c>
      <c r="G151" s="2146">
        <v>11.97</v>
      </c>
    </row>
    <row r="152" spans="1:7" s="2102" customFormat="1" ht="12.75" customHeight="1" x14ac:dyDescent="0.25">
      <c r="A152" s="2295">
        <v>216.9</v>
      </c>
      <c r="B152" s="2103" t="s">
        <v>170</v>
      </c>
      <c r="C152" s="2104">
        <v>4048</v>
      </c>
      <c r="D152" s="2105"/>
      <c r="E152" s="2106">
        <v>4121</v>
      </c>
      <c r="F152" s="2109" t="s">
        <v>1452</v>
      </c>
      <c r="G152" s="2146">
        <v>63.9</v>
      </c>
    </row>
    <row r="153" spans="1:7" s="2102" customFormat="1" ht="12.75" customHeight="1" x14ac:dyDescent="0.25">
      <c r="A153" s="2295">
        <v>89.46</v>
      </c>
      <c r="B153" s="2103" t="s">
        <v>170</v>
      </c>
      <c r="C153" s="2104">
        <v>4049</v>
      </c>
      <c r="D153" s="2105"/>
      <c r="E153" s="2106">
        <v>4121</v>
      </c>
      <c r="F153" s="2109" t="s">
        <v>1453</v>
      </c>
      <c r="G153" s="2146">
        <v>89.46</v>
      </c>
    </row>
    <row r="154" spans="1:7" s="2102" customFormat="1" ht="12.75" customHeight="1" x14ac:dyDescent="0.25">
      <c r="A154" s="2295">
        <v>29.7</v>
      </c>
      <c r="B154" s="2103" t="s">
        <v>170</v>
      </c>
      <c r="C154" s="2104">
        <v>4050</v>
      </c>
      <c r="D154" s="2105"/>
      <c r="E154" s="2106">
        <v>4121</v>
      </c>
      <c r="F154" s="2109" t="s">
        <v>1454</v>
      </c>
      <c r="G154" s="2146">
        <v>29.7</v>
      </c>
    </row>
    <row r="155" spans="1:7" s="2102" customFormat="1" ht="12.75" customHeight="1" x14ac:dyDescent="0.25">
      <c r="A155" s="2295">
        <v>22.86</v>
      </c>
      <c r="B155" s="2103" t="s">
        <v>170</v>
      </c>
      <c r="C155" s="2104">
        <v>4051</v>
      </c>
      <c r="D155" s="2105"/>
      <c r="E155" s="2106">
        <v>4121</v>
      </c>
      <c r="F155" s="2109" t="s">
        <v>1455</v>
      </c>
      <c r="G155" s="2146">
        <v>22.86</v>
      </c>
    </row>
    <row r="156" spans="1:7" s="2102" customFormat="1" ht="12.75" customHeight="1" x14ac:dyDescent="0.25">
      <c r="A156" s="2295">
        <v>59.67</v>
      </c>
      <c r="B156" s="2103" t="s">
        <v>170</v>
      </c>
      <c r="C156" s="2104">
        <v>4052</v>
      </c>
      <c r="D156" s="2105"/>
      <c r="E156" s="2106">
        <v>4121</v>
      </c>
      <c r="F156" s="2109" t="s">
        <v>1456</v>
      </c>
      <c r="G156" s="2146">
        <v>59.67</v>
      </c>
    </row>
    <row r="157" spans="1:7" s="2102" customFormat="1" ht="12.75" customHeight="1" x14ac:dyDescent="0.25">
      <c r="A157" s="2295">
        <v>18.54</v>
      </c>
      <c r="B157" s="2103" t="s">
        <v>170</v>
      </c>
      <c r="C157" s="2104">
        <v>4053</v>
      </c>
      <c r="D157" s="2105"/>
      <c r="E157" s="2106">
        <v>4121</v>
      </c>
      <c r="F157" s="2109" t="s">
        <v>1457</v>
      </c>
      <c r="G157" s="2146">
        <v>18.54</v>
      </c>
    </row>
    <row r="158" spans="1:7" s="2102" customFormat="1" ht="12.75" customHeight="1" x14ac:dyDescent="0.25">
      <c r="A158" s="2295">
        <v>24.75</v>
      </c>
      <c r="B158" s="2103" t="s">
        <v>170</v>
      </c>
      <c r="C158" s="2104">
        <v>4054</v>
      </c>
      <c r="D158" s="2105"/>
      <c r="E158" s="2106">
        <v>4121</v>
      </c>
      <c r="F158" s="2109" t="s">
        <v>1458</v>
      </c>
      <c r="G158" s="2146">
        <v>24.75</v>
      </c>
    </row>
    <row r="159" spans="1:7" s="2102" customFormat="1" ht="12.75" customHeight="1" x14ac:dyDescent="0.25">
      <c r="A159" s="2295">
        <v>15.75</v>
      </c>
      <c r="B159" s="2103" t="s">
        <v>170</v>
      </c>
      <c r="C159" s="2104">
        <v>4055</v>
      </c>
      <c r="D159" s="2105"/>
      <c r="E159" s="2106">
        <v>4121</v>
      </c>
      <c r="F159" s="2109" t="s">
        <v>1459</v>
      </c>
      <c r="G159" s="2146">
        <v>15.75</v>
      </c>
    </row>
    <row r="160" spans="1:7" s="2102" customFormat="1" ht="12.75" customHeight="1" x14ac:dyDescent="0.25">
      <c r="A160" s="2295">
        <v>17.37</v>
      </c>
      <c r="B160" s="2103" t="s">
        <v>170</v>
      </c>
      <c r="C160" s="2104">
        <v>4056</v>
      </c>
      <c r="D160" s="2105"/>
      <c r="E160" s="2106">
        <v>4121</v>
      </c>
      <c r="F160" s="2109" t="s">
        <v>1460</v>
      </c>
      <c r="G160" s="2146">
        <v>17.37</v>
      </c>
    </row>
    <row r="161" spans="1:7" s="2102" customFormat="1" ht="12.75" customHeight="1" x14ac:dyDescent="0.25">
      <c r="A161" s="2295">
        <v>62.64</v>
      </c>
      <c r="B161" s="2103" t="s">
        <v>170</v>
      </c>
      <c r="C161" s="2104">
        <v>4057</v>
      </c>
      <c r="D161" s="2105"/>
      <c r="E161" s="2106">
        <v>4121</v>
      </c>
      <c r="F161" s="2109" t="s">
        <v>1461</v>
      </c>
      <c r="G161" s="2146">
        <v>62.64</v>
      </c>
    </row>
    <row r="162" spans="1:7" s="2102" customFormat="1" ht="12.75" customHeight="1" x14ac:dyDescent="0.25">
      <c r="A162" s="2294">
        <v>9.6300000000000008</v>
      </c>
      <c r="B162" s="2110" t="s">
        <v>170</v>
      </c>
      <c r="C162" s="2111">
        <v>4058</v>
      </c>
      <c r="D162" s="2112"/>
      <c r="E162" s="2100">
        <v>4121</v>
      </c>
      <c r="F162" s="2113" t="s">
        <v>1462</v>
      </c>
      <c r="G162" s="2150">
        <v>9.6300000000000008</v>
      </c>
    </row>
    <row r="163" spans="1:7" s="2102" customFormat="1" ht="12.75" customHeight="1" x14ac:dyDescent="0.25">
      <c r="A163" s="2295">
        <v>62.01</v>
      </c>
      <c r="B163" s="2103" t="s">
        <v>170</v>
      </c>
      <c r="C163" s="2104">
        <v>4059</v>
      </c>
      <c r="D163" s="2105"/>
      <c r="E163" s="2106">
        <v>4121</v>
      </c>
      <c r="F163" s="2109" t="s">
        <v>1463</v>
      </c>
      <c r="G163" s="2146">
        <v>62.01</v>
      </c>
    </row>
    <row r="164" spans="1:7" s="2102" customFormat="1" ht="12.75" customHeight="1" x14ac:dyDescent="0.25">
      <c r="A164" s="2295">
        <v>11.7</v>
      </c>
      <c r="B164" s="2103" t="s">
        <v>170</v>
      </c>
      <c r="C164" s="2104">
        <v>4060</v>
      </c>
      <c r="D164" s="2105"/>
      <c r="E164" s="2106">
        <v>4121</v>
      </c>
      <c r="F164" s="2109" t="s">
        <v>1464</v>
      </c>
      <c r="G164" s="2146">
        <v>11.7</v>
      </c>
    </row>
    <row r="165" spans="1:7" s="2102" customFormat="1" ht="12.75" customHeight="1" x14ac:dyDescent="0.25">
      <c r="A165" s="2295">
        <v>753.03</v>
      </c>
      <c r="B165" s="2103" t="s">
        <v>170</v>
      </c>
      <c r="C165" s="2104">
        <v>5001</v>
      </c>
      <c r="D165" s="2105"/>
      <c r="E165" s="2106">
        <v>4121</v>
      </c>
      <c r="F165" s="2109" t="s">
        <v>1465</v>
      </c>
      <c r="G165" s="2146">
        <v>753.03</v>
      </c>
    </row>
    <row r="166" spans="1:7" s="2102" customFormat="1" ht="12.75" customHeight="1" x14ac:dyDescent="0.25">
      <c r="A166" s="2295">
        <v>148.05000000000001</v>
      </c>
      <c r="B166" s="2103" t="s">
        <v>170</v>
      </c>
      <c r="C166" s="2104">
        <v>5003</v>
      </c>
      <c r="D166" s="2105"/>
      <c r="E166" s="2106">
        <v>4121</v>
      </c>
      <c r="F166" s="2109" t="s">
        <v>1467</v>
      </c>
      <c r="G166" s="2146">
        <v>148.05000000000001</v>
      </c>
    </row>
    <row r="167" spans="1:7" s="2102" customFormat="1" ht="12.75" customHeight="1" x14ac:dyDescent="0.25">
      <c r="A167" s="2295">
        <v>485.19</v>
      </c>
      <c r="B167" s="2103" t="s">
        <v>170</v>
      </c>
      <c r="C167" s="2104">
        <v>5004</v>
      </c>
      <c r="D167" s="2105"/>
      <c r="E167" s="2106">
        <v>4121</v>
      </c>
      <c r="F167" s="2109" t="s">
        <v>1468</v>
      </c>
      <c r="G167" s="2146">
        <v>485.19</v>
      </c>
    </row>
    <row r="168" spans="1:7" s="2102" customFormat="1" ht="12.75" customHeight="1" x14ac:dyDescent="0.25">
      <c r="A168" s="2295">
        <v>498.69</v>
      </c>
      <c r="B168" s="2103" t="s">
        <v>170</v>
      </c>
      <c r="C168" s="2104">
        <v>5005</v>
      </c>
      <c r="D168" s="2105"/>
      <c r="E168" s="2106">
        <v>4121</v>
      </c>
      <c r="F168" s="2109" t="s">
        <v>1469</v>
      </c>
      <c r="G168" s="2146">
        <v>498.69</v>
      </c>
    </row>
    <row r="169" spans="1:7" s="2102" customFormat="1" ht="12.75" customHeight="1" x14ac:dyDescent="0.25">
      <c r="A169" s="2295">
        <v>237.6</v>
      </c>
      <c r="B169" s="2103" t="s">
        <v>170</v>
      </c>
      <c r="C169" s="2104">
        <v>5006</v>
      </c>
      <c r="D169" s="2105"/>
      <c r="E169" s="2106">
        <v>4121</v>
      </c>
      <c r="F169" s="2109" t="s">
        <v>1470</v>
      </c>
      <c r="G169" s="2146">
        <v>237.6</v>
      </c>
    </row>
    <row r="170" spans="1:7" s="2102" customFormat="1" ht="12.75" customHeight="1" x14ac:dyDescent="0.25">
      <c r="A170" s="2295">
        <v>114.93</v>
      </c>
      <c r="B170" s="2103" t="s">
        <v>170</v>
      </c>
      <c r="C170" s="2104">
        <v>5007</v>
      </c>
      <c r="D170" s="2105"/>
      <c r="E170" s="2106">
        <v>4121</v>
      </c>
      <c r="F170" s="2109" t="s">
        <v>1471</v>
      </c>
      <c r="G170" s="2146">
        <v>114.93</v>
      </c>
    </row>
    <row r="171" spans="1:7" s="2102" customFormat="1" ht="12.75" customHeight="1" x14ac:dyDescent="0.25">
      <c r="A171" s="2295">
        <v>3349.6280000000002</v>
      </c>
      <c r="B171" s="2103" t="s">
        <v>170</v>
      </c>
      <c r="C171" s="2104">
        <v>5008</v>
      </c>
      <c r="D171" s="2105"/>
      <c r="E171" s="2106">
        <v>4121</v>
      </c>
      <c r="F171" s="2109" t="s">
        <v>1472</v>
      </c>
      <c r="G171" s="2146">
        <v>3424.9769999999999</v>
      </c>
    </row>
    <row r="172" spans="1:7" s="2102" customFormat="1" ht="12.75" customHeight="1" x14ac:dyDescent="0.25">
      <c r="A172" s="2295">
        <v>116.1</v>
      </c>
      <c r="B172" s="2103" t="s">
        <v>170</v>
      </c>
      <c r="C172" s="2104">
        <v>5009</v>
      </c>
      <c r="D172" s="2105"/>
      <c r="E172" s="2106">
        <v>4121</v>
      </c>
      <c r="F172" s="2109" t="s">
        <v>1473</v>
      </c>
      <c r="G172" s="2146">
        <v>116.1</v>
      </c>
    </row>
    <row r="173" spans="1:7" s="2102" customFormat="1" ht="12.75" customHeight="1" x14ac:dyDescent="0.25">
      <c r="A173" s="2295">
        <v>24.21</v>
      </c>
      <c r="B173" s="2103" t="s">
        <v>170</v>
      </c>
      <c r="C173" s="2104">
        <v>5010</v>
      </c>
      <c r="D173" s="2105"/>
      <c r="E173" s="2106">
        <v>4121</v>
      </c>
      <c r="F173" s="2109" t="s">
        <v>1474</v>
      </c>
      <c r="G173" s="2146">
        <v>24.21</v>
      </c>
    </row>
    <row r="174" spans="1:7" s="2102" customFormat="1" ht="12.75" customHeight="1" x14ac:dyDescent="0.25">
      <c r="A174" s="2295">
        <v>97.02</v>
      </c>
      <c r="B174" s="2103" t="s">
        <v>170</v>
      </c>
      <c r="C174" s="2104">
        <v>5011</v>
      </c>
      <c r="D174" s="2105"/>
      <c r="E174" s="2106">
        <v>4121</v>
      </c>
      <c r="F174" s="2109" t="s">
        <v>1475</v>
      </c>
      <c r="G174" s="2146">
        <v>97.02</v>
      </c>
    </row>
    <row r="175" spans="1:7" s="2102" customFormat="1" ht="12.75" customHeight="1" x14ac:dyDescent="0.25">
      <c r="A175" s="2295">
        <v>77.67</v>
      </c>
      <c r="B175" s="2110" t="s">
        <v>170</v>
      </c>
      <c r="C175" s="2111">
        <v>5012</v>
      </c>
      <c r="D175" s="2112"/>
      <c r="E175" s="2100">
        <v>4121</v>
      </c>
      <c r="F175" s="2113" t="s">
        <v>1476</v>
      </c>
      <c r="G175" s="2150">
        <v>77.67</v>
      </c>
    </row>
    <row r="176" spans="1:7" s="2102" customFormat="1" ht="12.75" customHeight="1" x14ac:dyDescent="0.25">
      <c r="A176" s="2295">
        <v>52.65</v>
      </c>
      <c r="B176" s="2103" t="s">
        <v>170</v>
      </c>
      <c r="C176" s="2104">
        <v>5013</v>
      </c>
      <c r="D176" s="2105"/>
      <c r="E176" s="2106">
        <v>4121</v>
      </c>
      <c r="F176" s="2109" t="s">
        <v>1477</v>
      </c>
      <c r="G176" s="2146">
        <v>52.65</v>
      </c>
    </row>
    <row r="177" spans="1:7" s="2102" customFormat="1" ht="12.75" customHeight="1" x14ac:dyDescent="0.25">
      <c r="A177" s="2295">
        <v>21.24</v>
      </c>
      <c r="B177" s="2103" t="s">
        <v>170</v>
      </c>
      <c r="C177" s="2104">
        <v>5014</v>
      </c>
      <c r="D177" s="2105"/>
      <c r="E177" s="2106">
        <v>4121</v>
      </c>
      <c r="F177" s="2109" t="s">
        <v>1478</v>
      </c>
      <c r="G177" s="2146">
        <v>21.24</v>
      </c>
    </row>
    <row r="178" spans="1:7" s="2102" customFormat="1" ht="12.75" customHeight="1" x14ac:dyDescent="0.25">
      <c r="A178" s="2295">
        <v>19.260000000000002</v>
      </c>
      <c r="B178" s="2103" t="s">
        <v>170</v>
      </c>
      <c r="C178" s="2104">
        <v>5015</v>
      </c>
      <c r="D178" s="2105"/>
      <c r="E178" s="2106">
        <v>4121</v>
      </c>
      <c r="F178" s="2109" t="s">
        <v>1479</v>
      </c>
      <c r="G178" s="2146">
        <v>19.260000000000002</v>
      </c>
    </row>
    <row r="179" spans="1:7" s="2102" customFormat="1" ht="12.75" customHeight="1" x14ac:dyDescent="0.25">
      <c r="A179" s="2295">
        <v>9.99</v>
      </c>
      <c r="B179" s="2103" t="s">
        <v>170</v>
      </c>
      <c r="C179" s="2104">
        <v>5016</v>
      </c>
      <c r="D179" s="2105"/>
      <c r="E179" s="2106">
        <v>4121</v>
      </c>
      <c r="F179" s="2109" t="s">
        <v>1480</v>
      </c>
      <c r="G179" s="2146">
        <v>9.99</v>
      </c>
    </row>
    <row r="180" spans="1:7" s="2102" customFormat="1" ht="12.75" customHeight="1" x14ac:dyDescent="0.25">
      <c r="A180" s="2295">
        <v>51.39</v>
      </c>
      <c r="B180" s="2103" t="s">
        <v>170</v>
      </c>
      <c r="C180" s="2104">
        <v>5017</v>
      </c>
      <c r="D180" s="2105"/>
      <c r="E180" s="2106">
        <v>4121</v>
      </c>
      <c r="F180" s="2109" t="s">
        <v>1481</v>
      </c>
      <c r="G180" s="2146">
        <v>51.39</v>
      </c>
    </row>
    <row r="181" spans="1:7" s="2102" customFormat="1" ht="12.75" customHeight="1" x14ac:dyDescent="0.25">
      <c r="A181" s="2295">
        <v>62.1</v>
      </c>
      <c r="B181" s="2103" t="s">
        <v>170</v>
      </c>
      <c r="C181" s="2104">
        <v>5018</v>
      </c>
      <c r="D181" s="2105"/>
      <c r="E181" s="2106">
        <v>4121</v>
      </c>
      <c r="F181" s="2109" t="s">
        <v>1482</v>
      </c>
      <c r="G181" s="2146">
        <v>62.1</v>
      </c>
    </row>
    <row r="182" spans="1:7" s="2102" customFormat="1" ht="12.75" customHeight="1" x14ac:dyDescent="0.25">
      <c r="A182" s="2295">
        <v>8.1</v>
      </c>
      <c r="B182" s="2103" t="s">
        <v>170</v>
      </c>
      <c r="C182" s="2104">
        <v>5019</v>
      </c>
      <c r="D182" s="2105"/>
      <c r="E182" s="2106">
        <v>4121</v>
      </c>
      <c r="F182" s="2109" t="s">
        <v>1483</v>
      </c>
      <c r="G182" s="2146">
        <v>8.1</v>
      </c>
    </row>
    <row r="183" spans="1:7" s="2102" customFormat="1" ht="12.75" customHeight="1" x14ac:dyDescent="0.25">
      <c r="A183" s="2295">
        <v>22.41</v>
      </c>
      <c r="B183" s="2103" t="s">
        <v>170</v>
      </c>
      <c r="C183" s="2104">
        <v>5020</v>
      </c>
      <c r="D183" s="2105"/>
      <c r="E183" s="2106">
        <v>4121</v>
      </c>
      <c r="F183" s="2109" t="s">
        <v>1484</v>
      </c>
      <c r="G183" s="2146">
        <v>22.41</v>
      </c>
    </row>
    <row r="184" spans="1:7" s="2102" customFormat="1" ht="12.75" customHeight="1" x14ac:dyDescent="0.25">
      <c r="A184" s="2295">
        <v>171</v>
      </c>
      <c r="B184" s="2103" t="s">
        <v>170</v>
      </c>
      <c r="C184" s="2104">
        <v>5021</v>
      </c>
      <c r="D184" s="2105"/>
      <c r="E184" s="2106">
        <v>4121</v>
      </c>
      <c r="F184" s="2109" t="s">
        <v>1485</v>
      </c>
      <c r="G184" s="2146">
        <v>171</v>
      </c>
    </row>
    <row r="185" spans="1:7" s="2102" customFormat="1" ht="12.75" customHeight="1" x14ac:dyDescent="0.25">
      <c r="A185" s="2295">
        <v>54.54</v>
      </c>
      <c r="B185" s="2103" t="s">
        <v>170</v>
      </c>
      <c r="C185" s="2104">
        <v>5022</v>
      </c>
      <c r="D185" s="2105"/>
      <c r="E185" s="2106">
        <v>4121</v>
      </c>
      <c r="F185" s="2109" t="s">
        <v>1486</v>
      </c>
      <c r="G185" s="2146">
        <v>54.54</v>
      </c>
    </row>
    <row r="186" spans="1:7" s="2102" customFormat="1" ht="12.75" customHeight="1" x14ac:dyDescent="0.25">
      <c r="A186" s="2295">
        <v>89.64</v>
      </c>
      <c r="B186" s="2103" t="s">
        <v>170</v>
      </c>
      <c r="C186" s="2104">
        <v>5023</v>
      </c>
      <c r="D186" s="2105"/>
      <c r="E186" s="2106">
        <v>4121</v>
      </c>
      <c r="F186" s="2109" t="s">
        <v>1487</v>
      </c>
      <c r="G186" s="2146">
        <v>89.64</v>
      </c>
    </row>
    <row r="187" spans="1:7" s="2102" customFormat="1" ht="12.75" customHeight="1" x14ac:dyDescent="0.25">
      <c r="A187" s="2295">
        <v>42.39</v>
      </c>
      <c r="B187" s="2103" t="s">
        <v>170</v>
      </c>
      <c r="C187" s="2104">
        <v>5024</v>
      </c>
      <c r="D187" s="2105"/>
      <c r="E187" s="2106">
        <v>4121</v>
      </c>
      <c r="F187" s="2109" t="s">
        <v>1488</v>
      </c>
      <c r="G187" s="2146">
        <v>42.39</v>
      </c>
    </row>
    <row r="188" spans="1:7" s="2102" customFormat="1" ht="12.75" customHeight="1" x14ac:dyDescent="0.25">
      <c r="A188" s="2295">
        <v>21.87</v>
      </c>
      <c r="B188" s="2103" t="s">
        <v>170</v>
      </c>
      <c r="C188" s="2104">
        <v>5025</v>
      </c>
      <c r="D188" s="2105"/>
      <c r="E188" s="2106">
        <v>4121</v>
      </c>
      <c r="F188" s="2109" t="s">
        <v>1489</v>
      </c>
      <c r="G188" s="2146">
        <v>21.87</v>
      </c>
    </row>
    <row r="189" spans="1:7" s="2102" customFormat="1" ht="12.75" customHeight="1" x14ac:dyDescent="0.25">
      <c r="A189" s="2295">
        <v>19.079999999999998</v>
      </c>
      <c r="B189" s="2103" t="s">
        <v>170</v>
      </c>
      <c r="C189" s="2104">
        <v>5026</v>
      </c>
      <c r="D189" s="2105"/>
      <c r="E189" s="2106">
        <v>4121</v>
      </c>
      <c r="F189" s="2109" t="s">
        <v>1490</v>
      </c>
      <c r="G189" s="2146">
        <v>19.079999999999998</v>
      </c>
    </row>
    <row r="190" spans="1:7" s="2102" customFormat="1" ht="12.75" customHeight="1" x14ac:dyDescent="0.25">
      <c r="A190" s="2295">
        <v>69.12</v>
      </c>
      <c r="B190" s="2103" t="s">
        <v>170</v>
      </c>
      <c r="C190" s="2104">
        <v>5027</v>
      </c>
      <c r="D190" s="2105"/>
      <c r="E190" s="2106">
        <v>4121</v>
      </c>
      <c r="F190" s="2109" t="s">
        <v>1491</v>
      </c>
      <c r="G190" s="2146">
        <v>69.12</v>
      </c>
    </row>
    <row r="191" spans="1:7" s="2102" customFormat="1" ht="12.75" customHeight="1" x14ac:dyDescent="0.25">
      <c r="A191" s="2295">
        <v>17.91</v>
      </c>
      <c r="B191" s="2103" t="s">
        <v>170</v>
      </c>
      <c r="C191" s="2104">
        <v>5028</v>
      </c>
      <c r="D191" s="2105"/>
      <c r="E191" s="2106">
        <v>4121</v>
      </c>
      <c r="F191" s="2109" t="s">
        <v>1492</v>
      </c>
      <c r="G191" s="2146">
        <v>17.91</v>
      </c>
    </row>
    <row r="192" spans="1:7" s="2102" customFormat="1" ht="12.75" customHeight="1" x14ac:dyDescent="0.25">
      <c r="A192" s="2295">
        <v>148.77000000000001</v>
      </c>
      <c r="B192" s="2103" t="s">
        <v>170</v>
      </c>
      <c r="C192" s="2104">
        <v>5029</v>
      </c>
      <c r="D192" s="2105"/>
      <c r="E192" s="2106">
        <v>4121</v>
      </c>
      <c r="F192" s="2109" t="s">
        <v>1493</v>
      </c>
      <c r="G192" s="2146">
        <v>148.77000000000001</v>
      </c>
    </row>
    <row r="193" spans="1:7" s="2102" customFormat="1" ht="12.75" customHeight="1" x14ac:dyDescent="0.25">
      <c r="A193" s="2295">
        <v>43.47</v>
      </c>
      <c r="B193" s="2103" t="s">
        <v>170</v>
      </c>
      <c r="C193" s="2104">
        <v>5030</v>
      </c>
      <c r="D193" s="2105"/>
      <c r="E193" s="2106">
        <v>4121</v>
      </c>
      <c r="F193" s="2109" t="s">
        <v>1494</v>
      </c>
      <c r="G193" s="2146">
        <v>43.47</v>
      </c>
    </row>
    <row r="194" spans="1:7" s="2102" customFormat="1" ht="12.75" customHeight="1" x14ac:dyDescent="0.25">
      <c r="A194" s="2295">
        <v>17.55</v>
      </c>
      <c r="B194" s="2103" t="s">
        <v>170</v>
      </c>
      <c r="C194" s="2104">
        <v>5031</v>
      </c>
      <c r="D194" s="2105"/>
      <c r="E194" s="2106">
        <v>4121</v>
      </c>
      <c r="F194" s="2109" t="s">
        <v>1495</v>
      </c>
      <c r="G194" s="2146">
        <v>17.55</v>
      </c>
    </row>
    <row r="195" spans="1:7" s="2102" customFormat="1" ht="12.75" customHeight="1" x14ac:dyDescent="0.25">
      <c r="A195" s="2295">
        <v>32.76</v>
      </c>
      <c r="B195" s="2103" t="s">
        <v>170</v>
      </c>
      <c r="C195" s="2104">
        <v>5032</v>
      </c>
      <c r="D195" s="2105"/>
      <c r="E195" s="2106">
        <v>4121</v>
      </c>
      <c r="F195" s="2109" t="s">
        <v>1496</v>
      </c>
      <c r="G195" s="2146">
        <v>32.76</v>
      </c>
    </row>
    <row r="196" spans="1:7" s="2102" customFormat="1" ht="12.75" customHeight="1" x14ac:dyDescent="0.25">
      <c r="A196" s="2295">
        <v>86.58</v>
      </c>
      <c r="B196" s="2103" t="s">
        <v>170</v>
      </c>
      <c r="C196" s="2104">
        <v>5033</v>
      </c>
      <c r="D196" s="2105"/>
      <c r="E196" s="2106">
        <v>4121</v>
      </c>
      <c r="F196" s="2109" t="s">
        <v>1497</v>
      </c>
      <c r="G196" s="2146">
        <v>86.58</v>
      </c>
    </row>
    <row r="197" spans="1:7" s="2102" customFormat="1" ht="12.75" customHeight="1" x14ac:dyDescent="0.25">
      <c r="A197" s="2295">
        <v>15.12</v>
      </c>
      <c r="B197" s="2103" t="s">
        <v>170</v>
      </c>
      <c r="C197" s="2104">
        <v>5034</v>
      </c>
      <c r="D197" s="2105"/>
      <c r="E197" s="2106">
        <v>4121</v>
      </c>
      <c r="F197" s="2109" t="s">
        <v>1498</v>
      </c>
      <c r="G197" s="2146">
        <v>15.12</v>
      </c>
    </row>
    <row r="198" spans="1:7" s="2102" customFormat="1" ht="12.75" customHeight="1" x14ac:dyDescent="0.25">
      <c r="A198" s="2295">
        <v>54.99</v>
      </c>
      <c r="B198" s="2103" t="s">
        <v>170</v>
      </c>
      <c r="C198" s="2104">
        <v>5035</v>
      </c>
      <c r="D198" s="2105"/>
      <c r="E198" s="2106">
        <v>4121</v>
      </c>
      <c r="F198" s="2109" t="s">
        <v>1499</v>
      </c>
      <c r="G198" s="2146">
        <v>54.99</v>
      </c>
    </row>
    <row r="199" spans="1:7" s="2102" customFormat="1" ht="12.75" customHeight="1" x14ac:dyDescent="0.25">
      <c r="A199" s="2295">
        <v>157.68</v>
      </c>
      <c r="B199" s="2103" t="s">
        <v>170</v>
      </c>
      <c r="C199" s="2104">
        <v>5036</v>
      </c>
      <c r="D199" s="2105"/>
      <c r="E199" s="2106">
        <v>4121</v>
      </c>
      <c r="F199" s="2109" t="s">
        <v>1500</v>
      </c>
      <c r="G199" s="2146">
        <v>157.68</v>
      </c>
    </row>
    <row r="200" spans="1:7" s="2102" customFormat="1" ht="12.75" customHeight="1" x14ac:dyDescent="0.25">
      <c r="A200" s="2295">
        <v>39.78</v>
      </c>
      <c r="B200" s="2103" t="s">
        <v>170</v>
      </c>
      <c r="C200" s="2104">
        <v>5037</v>
      </c>
      <c r="D200" s="2105"/>
      <c r="E200" s="2106">
        <v>4121</v>
      </c>
      <c r="F200" s="2109" t="s">
        <v>1501</v>
      </c>
      <c r="G200" s="2146">
        <v>39.78</v>
      </c>
    </row>
    <row r="201" spans="1:7" s="2102" customFormat="1" ht="12.75" customHeight="1" x14ac:dyDescent="0.25">
      <c r="A201" s="2295">
        <v>52.02</v>
      </c>
      <c r="B201" s="2103" t="s">
        <v>170</v>
      </c>
      <c r="C201" s="2104">
        <v>5038</v>
      </c>
      <c r="D201" s="2105"/>
      <c r="E201" s="2106">
        <v>4121</v>
      </c>
      <c r="F201" s="2109" t="s">
        <v>1502</v>
      </c>
      <c r="G201" s="2146">
        <v>52.02</v>
      </c>
    </row>
    <row r="202" spans="1:7" s="2102" customFormat="1" ht="12.75" customHeight="1" x14ac:dyDescent="0.25">
      <c r="A202" s="2295">
        <v>58.77</v>
      </c>
      <c r="B202" s="2103" t="s">
        <v>170</v>
      </c>
      <c r="C202" s="2104">
        <v>5039</v>
      </c>
      <c r="D202" s="2105"/>
      <c r="E202" s="2106">
        <v>4121</v>
      </c>
      <c r="F202" s="2109" t="s">
        <v>1503</v>
      </c>
      <c r="G202" s="2146">
        <v>58.77</v>
      </c>
    </row>
    <row r="203" spans="1:7" s="2102" customFormat="1" ht="12.75" customHeight="1" x14ac:dyDescent="0.25">
      <c r="A203" s="2295">
        <v>224.85</v>
      </c>
      <c r="B203" s="2103" t="s">
        <v>170</v>
      </c>
      <c r="C203" s="2104">
        <v>5040</v>
      </c>
      <c r="D203" s="2105"/>
      <c r="E203" s="2106">
        <v>4121</v>
      </c>
      <c r="F203" s="2109" t="s">
        <v>1504</v>
      </c>
      <c r="G203" s="2146">
        <v>304.834</v>
      </c>
    </row>
    <row r="204" spans="1:7" s="2102" customFormat="1" ht="12.75" customHeight="1" x14ac:dyDescent="0.25">
      <c r="A204" s="2295">
        <v>17.100000000000001</v>
      </c>
      <c r="B204" s="2103" t="s">
        <v>170</v>
      </c>
      <c r="C204" s="2104">
        <v>5041</v>
      </c>
      <c r="D204" s="2105"/>
      <c r="E204" s="2106">
        <v>4121</v>
      </c>
      <c r="F204" s="2109" t="s">
        <v>1505</v>
      </c>
      <c r="G204" s="2146">
        <v>17.100000000000001</v>
      </c>
    </row>
    <row r="205" spans="1:7" s="2102" customFormat="1" ht="12.75" customHeight="1" x14ac:dyDescent="0.25">
      <c r="A205" s="2295">
        <v>22.41</v>
      </c>
      <c r="B205" s="2103" t="s">
        <v>170</v>
      </c>
      <c r="C205" s="2104">
        <v>5042</v>
      </c>
      <c r="D205" s="2105"/>
      <c r="E205" s="2106">
        <v>4121</v>
      </c>
      <c r="F205" s="2109" t="s">
        <v>1506</v>
      </c>
      <c r="G205" s="2146">
        <v>22.41</v>
      </c>
    </row>
    <row r="206" spans="1:7" s="2102" customFormat="1" ht="12.75" customHeight="1" x14ac:dyDescent="0.25">
      <c r="A206" s="2295">
        <v>24.21</v>
      </c>
      <c r="B206" s="2103" t="s">
        <v>170</v>
      </c>
      <c r="C206" s="2104">
        <v>5043</v>
      </c>
      <c r="D206" s="2105"/>
      <c r="E206" s="2106">
        <v>4121</v>
      </c>
      <c r="F206" s="2109" t="s">
        <v>1507</v>
      </c>
      <c r="G206" s="2146">
        <v>24.21</v>
      </c>
    </row>
    <row r="207" spans="1:7" s="2102" customFormat="1" ht="12.75" customHeight="1" x14ac:dyDescent="0.25">
      <c r="A207" s="2295">
        <v>100.08</v>
      </c>
      <c r="B207" s="2103" t="s">
        <v>170</v>
      </c>
      <c r="C207" s="2104">
        <v>5044</v>
      </c>
      <c r="D207" s="2105"/>
      <c r="E207" s="2106">
        <v>4121</v>
      </c>
      <c r="F207" s="2109" t="s">
        <v>1508</v>
      </c>
      <c r="G207" s="2146">
        <v>100.08</v>
      </c>
    </row>
    <row r="208" spans="1:7" s="2102" customFormat="1" ht="12.75" customHeight="1" x14ac:dyDescent="0.25">
      <c r="A208" s="2295">
        <v>145.50200000000001</v>
      </c>
      <c r="B208" s="2103" t="s">
        <v>170</v>
      </c>
      <c r="C208" s="2104">
        <v>5045</v>
      </c>
      <c r="D208" s="2105"/>
      <c r="E208" s="2106">
        <v>4121</v>
      </c>
      <c r="F208" s="2109" t="s">
        <v>1509</v>
      </c>
      <c r="G208" s="2146">
        <v>143.16900000000001</v>
      </c>
    </row>
    <row r="209" spans="1:7" s="2102" customFormat="1" ht="12.75" customHeight="1" x14ac:dyDescent="0.25">
      <c r="A209" s="2295">
        <v>21.96</v>
      </c>
      <c r="B209" s="2103" t="s">
        <v>170</v>
      </c>
      <c r="C209" s="2104">
        <v>5046</v>
      </c>
      <c r="D209" s="2105"/>
      <c r="E209" s="2106">
        <v>4121</v>
      </c>
      <c r="F209" s="2109" t="s">
        <v>1510</v>
      </c>
      <c r="G209" s="2146">
        <v>21.96</v>
      </c>
    </row>
    <row r="210" spans="1:7" s="2102" customFormat="1" ht="12.75" customHeight="1" x14ac:dyDescent="0.25">
      <c r="A210" s="2295">
        <v>39.6</v>
      </c>
      <c r="B210" s="2103" t="s">
        <v>170</v>
      </c>
      <c r="C210" s="2104">
        <v>5047</v>
      </c>
      <c r="D210" s="2105"/>
      <c r="E210" s="2106">
        <v>4121</v>
      </c>
      <c r="F210" s="2109" t="s">
        <v>1511</v>
      </c>
      <c r="G210" s="2146">
        <v>39.6</v>
      </c>
    </row>
    <row r="211" spans="1:7" s="2102" customFormat="1" ht="12.75" customHeight="1" x14ac:dyDescent="0.25">
      <c r="A211" s="2294">
        <v>8.4600000000000009</v>
      </c>
      <c r="B211" s="2110" t="s">
        <v>170</v>
      </c>
      <c r="C211" s="2111">
        <v>5048</v>
      </c>
      <c r="D211" s="2112"/>
      <c r="E211" s="2100">
        <v>4121</v>
      </c>
      <c r="F211" s="2113" t="s">
        <v>1512</v>
      </c>
      <c r="G211" s="2150">
        <v>8.4600000000000009</v>
      </c>
    </row>
    <row r="212" spans="1:7" s="2102" customFormat="1" ht="12.75" customHeight="1" x14ac:dyDescent="0.25">
      <c r="A212" s="2295">
        <v>24.93</v>
      </c>
      <c r="B212" s="2103" t="s">
        <v>170</v>
      </c>
      <c r="C212" s="2104">
        <v>5049</v>
      </c>
      <c r="D212" s="2105"/>
      <c r="E212" s="2106">
        <v>4121</v>
      </c>
      <c r="F212" s="2109" t="s">
        <v>1513</v>
      </c>
      <c r="G212" s="2146">
        <v>24.93</v>
      </c>
    </row>
    <row r="213" spans="1:7" s="2102" customFormat="1" ht="12.75" customHeight="1" x14ac:dyDescent="0.25">
      <c r="A213" s="2295">
        <v>96.21</v>
      </c>
      <c r="B213" s="2103" t="s">
        <v>170</v>
      </c>
      <c r="C213" s="2104">
        <v>5050</v>
      </c>
      <c r="D213" s="2105"/>
      <c r="E213" s="2106">
        <v>4121</v>
      </c>
      <c r="F213" s="2109" t="s">
        <v>1514</v>
      </c>
      <c r="G213" s="2146">
        <v>96.21</v>
      </c>
    </row>
    <row r="214" spans="1:7" s="2102" customFormat="1" ht="12.75" customHeight="1" x14ac:dyDescent="0.25">
      <c r="A214" s="2295">
        <v>10.62</v>
      </c>
      <c r="B214" s="2103" t="s">
        <v>170</v>
      </c>
      <c r="C214" s="2104">
        <v>5051</v>
      </c>
      <c r="D214" s="2105"/>
      <c r="E214" s="2106">
        <v>4121</v>
      </c>
      <c r="F214" s="2109" t="s">
        <v>1515</v>
      </c>
      <c r="G214" s="2146">
        <v>10.62</v>
      </c>
    </row>
    <row r="215" spans="1:7" s="2102" customFormat="1" ht="12.75" customHeight="1" x14ac:dyDescent="0.25">
      <c r="A215" s="2295">
        <v>61.47</v>
      </c>
      <c r="B215" s="2103" t="s">
        <v>170</v>
      </c>
      <c r="C215" s="2104">
        <v>5052</v>
      </c>
      <c r="D215" s="2105"/>
      <c r="E215" s="2106">
        <v>4121</v>
      </c>
      <c r="F215" s="2109" t="s">
        <v>1516</v>
      </c>
      <c r="G215" s="2146">
        <v>61.47</v>
      </c>
    </row>
    <row r="216" spans="1:7" s="2102" customFormat="1" ht="12.75" customHeight="1" x14ac:dyDescent="0.25">
      <c r="A216" s="2295">
        <v>63.81</v>
      </c>
      <c r="B216" s="2103" t="s">
        <v>170</v>
      </c>
      <c r="C216" s="2104">
        <v>5053</v>
      </c>
      <c r="D216" s="2105"/>
      <c r="E216" s="2106">
        <v>4121</v>
      </c>
      <c r="F216" s="2109" t="s">
        <v>1517</v>
      </c>
      <c r="G216" s="2146">
        <v>63.81</v>
      </c>
    </row>
    <row r="217" spans="1:7" s="2102" customFormat="1" ht="12.75" customHeight="1" x14ac:dyDescent="0.25">
      <c r="A217" s="2295">
        <v>173.07</v>
      </c>
      <c r="B217" s="2103" t="s">
        <v>170</v>
      </c>
      <c r="C217" s="2104">
        <v>5054</v>
      </c>
      <c r="D217" s="2105"/>
      <c r="E217" s="2106">
        <v>4121</v>
      </c>
      <c r="F217" s="2109" t="s">
        <v>1518</v>
      </c>
      <c r="G217" s="2146">
        <v>173.07</v>
      </c>
    </row>
    <row r="218" spans="1:7" s="2102" customFormat="1" ht="12.75" customHeight="1" x14ac:dyDescent="0.25">
      <c r="A218" s="2295">
        <v>16.02</v>
      </c>
      <c r="B218" s="2103" t="s">
        <v>170</v>
      </c>
      <c r="C218" s="2104">
        <v>5055</v>
      </c>
      <c r="D218" s="2105"/>
      <c r="E218" s="2106">
        <v>4121</v>
      </c>
      <c r="F218" s="2109" t="s">
        <v>1519</v>
      </c>
      <c r="G218" s="2146">
        <v>16.02</v>
      </c>
    </row>
    <row r="219" spans="1:7" s="2102" customFormat="1" ht="12.75" customHeight="1" x14ac:dyDescent="0.25">
      <c r="A219" s="2295">
        <v>19.440000000000001</v>
      </c>
      <c r="B219" s="2103" t="s">
        <v>170</v>
      </c>
      <c r="C219" s="2104">
        <v>5056</v>
      </c>
      <c r="D219" s="2105"/>
      <c r="E219" s="2106">
        <v>4121</v>
      </c>
      <c r="F219" s="2109" t="s">
        <v>1520</v>
      </c>
      <c r="G219" s="2146">
        <v>19.440000000000001</v>
      </c>
    </row>
    <row r="220" spans="1:7" s="2102" customFormat="1" ht="12.75" customHeight="1" x14ac:dyDescent="0.25">
      <c r="A220" s="2295">
        <v>50.58</v>
      </c>
      <c r="B220" s="2103" t="s">
        <v>170</v>
      </c>
      <c r="C220" s="2104">
        <v>5057</v>
      </c>
      <c r="D220" s="2105"/>
      <c r="E220" s="2106">
        <v>4121</v>
      </c>
      <c r="F220" s="2109" t="s">
        <v>1521</v>
      </c>
      <c r="G220" s="2146">
        <v>50.58</v>
      </c>
    </row>
    <row r="221" spans="1:7" s="2102" customFormat="1" ht="12.75" customHeight="1" x14ac:dyDescent="0.25">
      <c r="A221" s="2295">
        <v>8.3699999999999992</v>
      </c>
      <c r="B221" s="2103" t="s">
        <v>170</v>
      </c>
      <c r="C221" s="2104">
        <v>5058</v>
      </c>
      <c r="D221" s="2105"/>
      <c r="E221" s="2106">
        <v>4121</v>
      </c>
      <c r="F221" s="2109" t="s">
        <v>1522</v>
      </c>
      <c r="G221" s="2146">
        <v>8.3699999999999992</v>
      </c>
    </row>
    <row r="222" spans="1:7" s="2102" customFormat="1" ht="12.75" customHeight="1" x14ac:dyDescent="0.25">
      <c r="A222" s="2295">
        <v>20.52</v>
      </c>
      <c r="B222" s="2103" t="s">
        <v>170</v>
      </c>
      <c r="C222" s="2104">
        <v>5059</v>
      </c>
      <c r="D222" s="2105"/>
      <c r="E222" s="2106">
        <v>4121</v>
      </c>
      <c r="F222" s="2109" t="s">
        <v>1523</v>
      </c>
      <c r="G222" s="2146">
        <v>20.52</v>
      </c>
    </row>
    <row r="223" spans="1:7" s="2102" customFormat="1" ht="12.75" customHeight="1" x14ac:dyDescent="0.25">
      <c r="A223" s="2295">
        <v>85.68</v>
      </c>
      <c r="B223" s="2103" t="s">
        <v>170</v>
      </c>
      <c r="C223" s="2104">
        <v>5060</v>
      </c>
      <c r="D223" s="2105"/>
      <c r="E223" s="2106">
        <v>4121</v>
      </c>
      <c r="F223" s="2109" t="s">
        <v>1524</v>
      </c>
      <c r="G223" s="2146">
        <v>85.68</v>
      </c>
    </row>
    <row r="224" spans="1:7" s="2102" customFormat="1" ht="12.75" customHeight="1" x14ac:dyDescent="0.25">
      <c r="A224" s="2295">
        <v>34.74</v>
      </c>
      <c r="B224" s="2103" t="s">
        <v>170</v>
      </c>
      <c r="C224" s="2104">
        <v>5061</v>
      </c>
      <c r="D224" s="2105"/>
      <c r="E224" s="2106">
        <v>4121</v>
      </c>
      <c r="F224" s="2109" t="s">
        <v>1525</v>
      </c>
      <c r="G224" s="2146">
        <v>34.74</v>
      </c>
    </row>
    <row r="225" spans="1:8" s="2102" customFormat="1" ht="12.75" customHeight="1" x14ac:dyDescent="0.25">
      <c r="A225" s="2295">
        <v>54.81</v>
      </c>
      <c r="B225" s="2110" t="s">
        <v>170</v>
      </c>
      <c r="C225" s="2111">
        <v>5062</v>
      </c>
      <c r="D225" s="2112"/>
      <c r="E225" s="2100">
        <v>4121</v>
      </c>
      <c r="F225" s="2113" t="s">
        <v>1526</v>
      </c>
      <c r="G225" s="2150">
        <v>54.81</v>
      </c>
    </row>
    <row r="226" spans="1:8" s="2102" customFormat="1" ht="12.75" customHeight="1" x14ac:dyDescent="0.25">
      <c r="A226" s="2295">
        <v>36.72</v>
      </c>
      <c r="B226" s="2103" t="s">
        <v>170</v>
      </c>
      <c r="C226" s="2104">
        <v>5063</v>
      </c>
      <c r="D226" s="2105"/>
      <c r="E226" s="2106">
        <v>4121</v>
      </c>
      <c r="F226" s="2109" t="s">
        <v>1527</v>
      </c>
      <c r="G226" s="2146">
        <v>36.72</v>
      </c>
    </row>
    <row r="227" spans="1:8" s="2102" customFormat="1" ht="12.75" customHeight="1" x14ac:dyDescent="0.25">
      <c r="A227" s="2295">
        <v>44.73</v>
      </c>
      <c r="B227" s="2103" t="s">
        <v>170</v>
      </c>
      <c r="C227" s="2104">
        <v>5064</v>
      </c>
      <c r="D227" s="2105"/>
      <c r="E227" s="2106">
        <v>4121</v>
      </c>
      <c r="F227" s="2109" t="s">
        <v>1528</v>
      </c>
      <c r="G227" s="2146">
        <v>44.73</v>
      </c>
    </row>
    <row r="228" spans="1:8" s="2102" customFormat="1" ht="12.75" customHeight="1" thickBot="1" x14ac:dyDescent="0.3">
      <c r="A228" s="2296">
        <v>21.33</v>
      </c>
      <c r="B228" s="2114" t="s">
        <v>170</v>
      </c>
      <c r="C228" s="2115">
        <v>5065</v>
      </c>
      <c r="D228" s="2116"/>
      <c r="E228" s="2117">
        <v>4121</v>
      </c>
      <c r="F228" s="2118" t="s">
        <v>1529</v>
      </c>
      <c r="G228" s="2151">
        <v>21.33</v>
      </c>
    </row>
    <row r="231" spans="1:8" x14ac:dyDescent="0.2">
      <c r="A231" s="3160"/>
      <c r="B231" s="3160"/>
      <c r="C231" s="3160"/>
      <c r="D231" s="3161"/>
      <c r="E231" s="3161"/>
      <c r="F231" s="3161"/>
      <c r="G231" s="886"/>
      <c r="H231" s="411"/>
    </row>
    <row r="232" spans="1:8" x14ac:dyDescent="0.2">
      <c r="A232" s="1109"/>
      <c r="B232" s="1109"/>
      <c r="C232" s="1109"/>
      <c r="D232" s="886"/>
      <c r="E232" s="886"/>
      <c r="F232" s="411"/>
      <c r="G232" s="886"/>
      <c r="H232" s="411"/>
    </row>
    <row r="233" spans="1:8" x14ac:dyDescent="0.2">
      <c r="A233" s="3160"/>
      <c r="B233" s="3160"/>
      <c r="C233" s="3160"/>
      <c r="D233" s="3161"/>
      <c r="E233" s="3161"/>
      <c r="F233" s="3161"/>
      <c r="G233" s="886"/>
      <c r="H233" s="411"/>
    </row>
    <row r="234" spans="1:8" x14ac:dyDescent="0.2">
      <c r="A234" s="1109"/>
      <c r="B234" s="1109"/>
      <c r="C234" s="1109"/>
      <c r="D234" s="886"/>
      <c r="E234" s="886"/>
      <c r="F234" s="411"/>
      <c r="G234" s="886"/>
      <c r="H234" s="411"/>
    </row>
    <row r="235" spans="1:8" x14ac:dyDescent="0.2">
      <c r="A235" s="3160"/>
      <c r="B235" s="3160"/>
      <c r="C235" s="3160"/>
      <c r="D235" s="3161"/>
      <c r="E235" s="3161"/>
      <c r="F235" s="3161"/>
      <c r="G235" s="886"/>
      <c r="H235" s="411"/>
    </row>
  </sheetData>
  <mergeCells count="9">
    <mergeCell ref="A235:C235"/>
    <mergeCell ref="D235:F235"/>
    <mergeCell ref="A1:G1"/>
    <mergeCell ref="A3:G3"/>
    <mergeCell ref="A5:G5"/>
    <mergeCell ref="A231:C231"/>
    <mergeCell ref="D231:F231"/>
    <mergeCell ref="A233:C233"/>
    <mergeCell ref="D233:F233"/>
  </mergeCells>
  <printOptions horizontalCentered="1"/>
  <pageMargins left="0.78740157480314965" right="0.59055118110236227" top="0.55118110236220474" bottom="0.55118110236220474" header="0.23622047244094491" footer="0.23622047244094491"/>
  <pageSetup scale="95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B149A-E42C-4461-9B6E-B14392936601}">
  <sheetPr>
    <tabColor theme="7" tint="0.59999389629810485"/>
  </sheetPr>
  <dimension ref="A1:J59"/>
  <sheetViews>
    <sheetView topLeftCell="A31" zoomScaleNormal="100" workbookViewId="0">
      <selection sqref="A1:G1"/>
    </sheetView>
  </sheetViews>
  <sheetFormatPr defaultRowHeight="12.75" x14ac:dyDescent="0.2"/>
  <cols>
    <col min="1" max="1" width="4.5703125" style="2734" customWidth="1"/>
    <col min="2" max="2" width="6.42578125" style="2722" customWidth="1"/>
    <col min="3" max="3" width="20.7109375" style="2722" customWidth="1"/>
    <col min="4" max="4" width="27.140625" style="2722" customWidth="1"/>
    <col min="5" max="5" width="13.28515625" style="2722" customWidth="1"/>
    <col min="6" max="6" width="14.85546875" style="2722" customWidth="1"/>
    <col min="7" max="7" width="14.5703125" style="2722" customWidth="1"/>
    <col min="8" max="8" width="3.5703125" style="2722" customWidth="1"/>
    <col min="9" max="9" width="9.140625" style="2722"/>
    <col min="10" max="10" width="22.140625" style="2722" customWidth="1"/>
    <col min="11" max="243" width="9.140625" style="2722"/>
    <col min="244" max="244" width="3.7109375" style="2722" customWidth="1"/>
    <col min="245" max="245" width="5.42578125" style="2722" customWidth="1"/>
    <col min="246" max="247" width="20.7109375" style="2722" customWidth="1"/>
    <col min="248" max="250" width="10" style="2722" bestFit="1" customWidth="1"/>
    <col min="251" max="251" width="9.28515625" style="2722" customWidth="1"/>
    <col min="252" max="252" width="11.7109375" style="2722" bestFit="1" customWidth="1"/>
    <col min="253" max="253" width="10.140625" style="2722" bestFit="1" customWidth="1"/>
    <col min="254" max="259" width="9.140625" style="2722"/>
    <col min="260" max="260" width="11.7109375" style="2722" bestFit="1" customWidth="1"/>
    <col min="261" max="499" width="9.140625" style="2722"/>
    <col min="500" max="500" width="3.7109375" style="2722" customWidth="1"/>
    <col min="501" max="501" width="5.42578125" style="2722" customWidth="1"/>
    <col min="502" max="503" width="20.7109375" style="2722" customWidth="1"/>
    <col min="504" max="506" width="10" style="2722" bestFit="1" customWidth="1"/>
    <col min="507" max="507" width="9.28515625" style="2722" customWidth="1"/>
    <col min="508" max="508" width="11.7109375" style="2722" bestFit="1" customWidth="1"/>
    <col min="509" max="509" width="10.140625" style="2722" bestFit="1" customWidth="1"/>
    <col min="510" max="515" width="9.140625" style="2722"/>
    <col min="516" max="516" width="11.7109375" style="2722" bestFit="1" customWidth="1"/>
    <col min="517" max="755" width="9.140625" style="2722"/>
    <col min="756" max="756" width="3.7109375" style="2722" customWidth="1"/>
    <col min="757" max="757" width="5.42578125" style="2722" customWidth="1"/>
    <col min="758" max="759" width="20.7109375" style="2722" customWidth="1"/>
    <col min="760" max="762" width="10" style="2722" bestFit="1" customWidth="1"/>
    <col min="763" max="763" width="9.28515625" style="2722" customWidth="1"/>
    <col min="764" max="764" width="11.7109375" style="2722" bestFit="1" customWidth="1"/>
    <col min="765" max="765" width="10.140625" style="2722" bestFit="1" customWidth="1"/>
    <col min="766" max="771" width="9.140625" style="2722"/>
    <col min="772" max="772" width="11.7109375" style="2722" bestFit="1" customWidth="1"/>
    <col min="773" max="1011" width="9.140625" style="2722"/>
    <col min="1012" max="1012" width="3.7109375" style="2722" customWidth="1"/>
    <col min="1013" max="1013" width="5.42578125" style="2722" customWidth="1"/>
    <col min="1014" max="1015" width="20.7109375" style="2722" customWidth="1"/>
    <col min="1016" max="1018" width="10" style="2722" bestFit="1" customWidth="1"/>
    <col min="1019" max="1019" width="9.28515625" style="2722" customWidth="1"/>
    <col min="1020" max="1020" width="11.7109375" style="2722" bestFit="1" customWidth="1"/>
    <col min="1021" max="1021" width="10.140625" style="2722" bestFit="1" customWidth="1"/>
    <col min="1022" max="1027" width="9.140625" style="2722"/>
    <col min="1028" max="1028" width="11.7109375" style="2722" bestFit="1" customWidth="1"/>
    <col min="1029" max="1267" width="9.140625" style="2722"/>
    <col min="1268" max="1268" width="3.7109375" style="2722" customWidth="1"/>
    <col min="1269" max="1269" width="5.42578125" style="2722" customWidth="1"/>
    <col min="1270" max="1271" width="20.7109375" style="2722" customWidth="1"/>
    <col min="1272" max="1274" width="10" style="2722" bestFit="1" customWidth="1"/>
    <col min="1275" max="1275" width="9.28515625" style="2722" customWidth="1"/>
    <col min="1276" max="1276" width="11.7109375" style="2722" bestFit="1" customWidth="1"/>
    <col min="1277" max="1277" width="10.140625" style="2722" bestFit="1" customWidth="1"/>
    <col min="1278" max="1283" width="9.140625" style="2722"/>
    <col min="1284" max="1284" width="11.7109375" style="2722" bestFit="1" customWidth="1"/>
    <col min="1285" max="1523" width="9.140625" style="2722"/>
    <col min="1524" max="1524" width="3.7109375" style="2722" customWidth="1"/>
    <col min="1525" max="1525" width="5.42578125" style="2722" customWidth="1"/>
    <col min="1526" max="1527" width="20.7109375" style="2722" customWidth="1"/>
    <col min="1528" max="1530" width="10" style="2722" bestFit="1" customWidth="1"/>
    <col min="1531" max="1531" width="9.28515625" style="2722" customWidth="1"/>
    <col min="1532" max="1532" width="11.7109375" style="2722" bestFit="1" customWidth="1"/>
    <col min="1533" max="1533" width="10.140625" style="2722" bestFit="1" customWidth="1"/>
    <col min="1534" max="1539" width="9.140625" style="2722"/>
    <col min="1540" max="1540" width="11.7109375" style="2722" bestFit="1" customWidth="1"/>
    <col min="1541" max="1779" width="9.140625" style="2722"/>
    <col min="1780" max="1780" width="3.7109375" style="2722" customWidth="1"/>
    <col min="1781" max="1781" width="5.42578125" style="2722" customWidth="1"/>
    <col min="1782" max="1783" width="20.7109375" style="2722" customWidth="1"/>
    <col min="1784" max="1786" width="10" style="2722" bestFit="1" customWidth="1"/>
    <col min="1787" max="1787" width="9.28515625" style="2722" customWidth="1"/>
    <col min="1788" max="1788" width="11.7109375" style="2722" bestFit="1" customWidth="1"/>
    <col min="1789" max="1789" width="10.140625" style="2722" bestFit="1" customWidth="1"/>
    <col min="1790" max="1795" width="9.140625" style="2722"/>
    <col min="1796" max="1796" width="11.7109375" style="2722" bestFit="1" customWidth="1"/>
    <col min="1797" max="2035" width="9.140625" style="2722"/>
    <col min="2036" max="2036" width="3.7109375" style="2722" customWidth="1"/>
    <col min="2037" max="2037" width="5.42578125" style="2722" customWidth="1"/>
    <col min="2038" max="2039" width="20.7109375" style="2722" customWidth="1"/>
    <col min="2040" max="2042" width="10" style="2722" bestFit="1" customWidth="1"/>
    <col min="2043" max="2043" width="9.28515625" style="2722" customWidth="1"/>
    <col min="2044" max="2044" width="11.7109375" style="2722" bestFit="1" customWidth="1"/>
    <col min="2045" max="2045" width="10.140625" style="2722" bestFit="1" customWidth="1"/>
    <col min="2046" max="2051" width="9.140625" style="2722"/>
    <col min="2052" max="2052" width="11.7109375" style="2722" bestFit="1" customWidth="1"/>
    <col min="2053" max="2291" width="9.140625" style="2722"/>
    <col min="2292" max="2292" width="3.7109375" style="2722" customWidth="1"/>
    <col min="2293" max="2293" width="5.42578125" style="2722" customWidth="1"/>
    <col min="2294" max="2295" width="20.7109375" style="2722" customWidth="1"/>
    <col min="2296" max="2298" width="10" style="2722" bestFit="1" customWidth="1"/>
    <col min="2299" max="2299" width="9.28515625" style="2722" customWidth="1"/>
    <col min="2300" max="2300" width="11.7109375" style="2722" bestFit="1" customWidth="1"/>
    <col min="2301" max="2301" width="10.140625" style="2722" bestFit="1" customWidth="1"/>
    <col min="2302" max="2307" width="9.140625" style="2722"/>
    <col min="2308" max="2308" width="11.7109375" style="2722" bestFit="1" customWidth="1"/>
    <col min="2309" max="2547" width="9.140625" style="2722"/>
    <col min="2548" max="2548" width="3.7109375" style="2722" customWidth="1"/>
    <col min="2549" max="2549" width="5.42578125" style="2722" customWidth="1"/>
    <col min="2550" max="2551" width="20.7109375" style="2722" customWidth="1"/>
    <col min="2552" max="2554" width="10" style="2722" bestFit="1" customWidth="1"/>
    <col min="2555" max="2555" width="9.28515625" style="2722" customWidth="1"/>
    <col min="2556" max="2556" width="11.7109375" style="2722" bestFit="1" customWidth="1"/>
    <col min="2557" max="2557" width="10.140625" style="2722" bestFit="1" customWidth="1"/>
    <col min="2558" max="2563" width="9.140625" style="2722"/>
    <col min="2564" max="2564" width="11.7109375" style="2722" bestFit="1" customWidth="1"/>
    <col min="2565" max="2803" width="9.140625" style="2722"/>
    <col min="2804" max="2804" width="3.7109375" style="2722" customWidth="1"/>
    <col min="2805" max="2805" width="5.42578125" style="2722" customWidth="1"/>
    <col min="2806" max="2807" width="20.7109375" style="2722" customWidth="1"/>
    <col min="2808" max="2810" width="10" style="2722" bestFit="1" customWidth="1"/>
    <col min="2811" max="2811" width="9.28515625" style="2722" customWidth="1"/>
    <col min="2812" max="2812" width="11.7109375" style="2722" bestFit="1" customWidth="1"/>
    <col min="2813" max="2813" width="10.140625" style="2722" bestFit="1" customWidth="1"/>
    <col min="2814" max="2819" width="9.140625" style="2722"/>
    <col min="2820" max="2820" width="11.7109375" style="2722" bestFit="1" customWidth="1"/>
    <col min="2821" max="3059" width="9.140625" style="2722"/>
    <col min="3060" max="3060" width="3.7109375" style="2722" customWidth="1"/>
    <col min="3061" max="3061" width="5.42578125" style="2722" customWidth="1"/>
    <col min="3062" max="3063" width="20.7109375" style="2722" customWidth="1"/>
    <col min="3064" max="3066" width="10" style="2722" bestFit="1" customWidth="1"/>
    <col min="3067" max="3067" width="9.28515625" style="2722" customWidth="1"/>
    <col min="3068" max="3068" width="11.7109375" style="2722" bestFit="1" customWidth="1"/>
    <col min="3069" max="3069" width="10.140625" style="2722" bestFit="1" customWidth="1"/>
    <col min="3070" max="3075" width="9.140625" style="2722"/>
    <col min="3076" max="3076" width="11.7109375" style="2722" bestFit="1" customWidth="1"/>
    <col min="3077" max="3315" width="9.140625" style="2722"/>
    <col min="3316" max="3316" width="3.7109375" style="2722" customWidth="1"/>
    <col min="3317" max="3317" width="5.42578125" style="2722" customWidth="1"/>
    <col min="3318" max="3319" width="20.7109375" style="2722" customWidth="1"/>
    <col min="3320" max="3322" width="10" style="2722" bestFit="1" customWidth="1"/>
    <col min="3323" max="3323" width="9.28515625" style="2722" customWidth="1"/>
    <col min="3324" max="3324" width="11.7109375" style="2722" bestFit="1" customWidth="1"/>
    <col min="3325" max="3325" width="10.140625" style="2722" bestFit="1" customWidth="1"/>
    <col min="3326" max="3331" width="9.140625" style="2722"/>
    <col min="3332" max="3332" width="11.7109375" style="2722" bestFit="1" customWidth="1"/>
    <col min="3333" max="3571" width="9.140625" style="2722"/>
    <col min="3572" max="3572" width="3.7109375" style="2722" customWidth="1"/>
    <col min="3573" max="3573" width="5.42578125" style="2722" customWidth="1"/>
    <col min="3574" max="3575" width="20.7109375" style="2722" customWidth="1"/>
    <col min="3576" max="3578" width="10" style="2722" bestFit="1" customWidth="1"/>
    <col min="3579" max="3579" width="9.28515625" style="2722" customWidth="1"/>
    <col min="3580" max="3580" width="11.7109375" style="2722" bestFit="1" customWidth="1"/>
    <col min="3581" max="3581" width="10.140625" style="2722" bestFit="1" customWidth="1"/>
    <col min="3582" max="3587" width="9.140625" style="2722"/>
    <col min="3588" max="3588" width="11.7109375" style="2722" bestFit="1" customWidth="1"/>
    <col min="3589" max="3827" width="9.140625" style="2722"/>
    <col min="3828" max="3828" width="3.7109375" style="2722" customWidth="1"/>
    <col min="3829" max="3829" width="5.42578125" style="2722" customWidth="1"/>
    <col min="3830" max="3831" width="20.7109375" style="2722" customWidth="1"/>
    <col min="3832" max="3834" width="10" style="2722" bestFit="1" customWidth="1"/>
    <col min="3835" max="3835" width="9.28515625" style="2722" customWidth="1"/>
    <col min="3836" max="3836" width="11.7109375" style="2722" bestFit="1" customWidth="1"/>
    <col min="3837" max="3837" width="10.140625" style="2722" bestFit="1" customWidth="1"/>
    <col min="3838" max="3843" width="9.140625" style="2722"/>
    <col min="3844" max="3844" width="11.7109375" style="2722" bestFit="1" customWidth="1"/>
    <col min="3845" max="4083" width="9.140625" style="2722"/>
    <col min="4084" max="4084" width="3.7109375" style="2722" customWidth="1"/>
    <col min="4085" max="4085" width="5.42578125" style="2722" customWidth="1"/>
    <col min="4086" max="4087" width="20.7109375" style="2722" customWidth="1"/>
    <col min="4088" max="4090" width="10" style="2722" bestFit="1" customWidth="1"/>
    <col min="4091" max="4091" width="9.28515625" style="2722" customWidth="1"/>
    <col min="4092" max="4092" width="11.7109375" style="2722" bestFit="1" customWidth="1"/>
    <col min="4093" max="4093" width="10.140625" style="2722" bestFit="1" customWidth="1"/>
    <col min="4094" max="4099" width="9.140625" style="2722"/>
    <col min="4100" max="4100" width="11.7109375" style="2722" bestFit="1" customWidth="1"/>
    <col min="4101" max="4339" width="9.140625" style="2722"/>
    <col min="4340" max="4340" width="3.7109375" style="2722" customWidth="1"/>
    <col min="4341" max="4341" width="5.42578125" style="2722" customWidth="1"/>
    <col min="4342" max="4343" width="20.7109375" style="2722" customWidth="1"/>
    <col min="4344" max="4346" width="10" style="2722" bestFit="1" customWidth="1"/>
    <col min="4347" max="4347" width="9.28515625" style="2722" customWidth="1"/>
    <col min="4348" max="4348" width="11.7109375" style="2722" bestFit="1" customWidth="1"/>
    <col min="4349" max="4349" width="10.140625" style="2722" bestFit="1" customWidth="1"/>
    <col min="4350" max="4355" width="9.140625" style="2722"/>
    <col min="4356" max="4356" width="11.7109375" style="2722" bestFit="1" customWidth="1"/>
    <col min="4357" max="4595" width="9.140625" style="2722"/>
    <col min="4596" max="4596" width="3.7109375" style="2722" customWidth="1"/>
    <col min="4597" max="4597" width="5.42578125" style="2722" customWidth="1"/>
    <col min="4598" max="4599" width="20.7109375" style="2722" customWidth="1"/>
    <col min="4600" max="4602" width="10" style="2722" bestFit="1" customWidth="1"/>
    <col min="4603" max="4603" width="9.28515625" style="2722" customWidth="1"/>
    <col min="4604" max="4604" width="11.7109375" style="2722" bestFit="1" customWidth="1"/>
    <col min="4605" max="4605" width="10.140625" style="2722" bestFit="1" customWidth="1"/>
    <col min="4606" max="4611" width="9.140625" style="2722"/>
    <col min="4612" max="4612" width="11.7109375" style="2722" bestFit="1" customWidth="1"/>
    <col min="4613" max="4851" width="9.140625" style="2722"/>
    <col min="4852" max="4852" width="3.7109375" style="2722" customWidth="1"/>
    <col min="4853" max="4853" width="5.42578125" style="2722" customWidth="1"/>
    <col min="4854" max="4855" width="20.7109375" style="2722" customWidth="1"/>
    <col min="4856" max="4858" width="10" style="2722" bestFit="1" customWidth="1"/>
    <col min="4859" max="4859" width="9.28515625" style="2722" customWidth="1"/>
    <col min="4860" max="4860" width="11.7109375" style="2722" bestFit="1" customWidth="1"/>
    <col min="4861" max="4861" width="10.140625" style="2722" bestFit="1" customWidth="1"/>
    <col min="4862" max="4867" width="9.140625" style="2722"/>
    <col min="4868" max="4868" width="11.7109375" style="2722" bestFit="1" customWidth="1"/>
    <col min="4869" max="5107" width="9.140625" style="2722"/>
    <col min="5108" max="5108" width="3.7109375" style="2722" customWidth="1"/>
    <col min="5109" max="5109" width="5.42578125" style="2722" customWidth="1"/>
    <col min="5110" max="5111" width="20.7109375" style="2722" customWidth="1"/>
    <col min="5112" max="5114" width="10" style="2722" bestFit="1" customWidth="1"/>
    <col min="5115" max="5115" width="9.28515625" style="2722" customWidth="1"/>
    <col min="5116" max="5116" width="11.7109375" style="2722" bestFit="1" customWidth="1"/>
    <col min="5117" max="5117" width="10.140625" style="2722" bestFit="1" customWidth="1"/>
    <col min="5118" max="5123" width="9.140625" style="2722"/>
    <col min="5124" max="5124" width="11.7109375" style="2722" bestFit="1" customWidth="1"/>
    <col min="5125" max="5363" width="9.140625" style="2722"/>
    <col min="5364" max="5364" width="3.7109375" style="2722" customWidth="1"/>
    <col min="5365" max="5365" width="5.42578125" style="2722" customWidth="1"/>
    <col min="5366" max="5367" width="20.7109375" style="2722" customWidth="1"/>
    <col min="5368" max="5370" width="10" style="2722" bestFit="1" customWidth="1"/>
    <col min="5371" max="5371" width="9.28515625" style="2722" customWidth="1"/>
    <col min="5372" max="5372" width="11.7109375" style="2722" bestFit="1" customWidth="1"/>
    <col min="5373" max="5373" width="10.140625" style="2722" bestFit="1" customWidth="1"/>
    <col min="5374" max="5379" width="9.140625" style="2722"/>
    <col min="5380" max="5380" width="11.7109375" style="2722" bestFit="1" customWidth="1"/>
    <col min="5381" max="5619" width="9.140625" style="2722"/>
    <col min="5620" max="5620" width="3.7109375" style="2722" customWidth="1"/>
    <col min="5621" max="5621" width="5.42578125" style="2722" customWidth="1"/>
    <col min="5622" max="5623" width="20.7109375" style="2722" customWidth="1"/>
    <col min="5624" max="5626" width="10" style="2722" bestFit="1" customWidth="1"/>
    <col min="5627" max="5627" width="9.28515625" style="2722" customWidth="1"/>
    <col min="5628" max="5628" width="11.7109375" style="2722" bestFit="1" customWidth="1"/>
    <col min="5629" max="5629" width="10.140625" style="2722" bestFit="1" customWidth="1"/>
    <col min="5630" max="5635" width="9.140625" style="2722"/>
    <col min="5636" max="5636" width="11.7109375" style="2722" bestFit="1" customWidth="1"/>
    <col min="5637" max="5875" width="9.140625" style="2722"/>
    <col min="5876" max="5876" width="3.7109375" style="2722" customWidth="1"/>
    <col min="5877" max="5877" width="5.42578125" style="2722" customWidth="1"/>
    <col min="5878" max="5879" width="20.7109375" style="2722" customWidth="1"/>
    <col min="5880" max="5882" width="10" style="2722" bestFit="1" customWidth="1"/>
    <col min="5883" max="5883" width="9.28515625" style="2722" customWidth="1"/>
    <col min="5884" max="5884" width="11.7109375" style="2722" bestFit="1" customWidth="1"/>
    <col min="5885" max="5885" width="10.140625" style="2722" bestFit="1" customWidth="1"/>
    <col min="5886" max="5891" width="9.140625" style="2722"/>
    <col min="5892" max="5892" width="11.7109375" style="2722" bestFit="1" customWidth="1"/>
    <col min="5893" max="6131" width="9.140625" style="2722"/>
    <col min="6132" max="6132" width="3.7109375" style="2722" customWidth="1"/>
    <col min="6133" max="6133" width="5.42578125" style="2722" customWidth="1"/>
    <col min="6134" max="6135" width="20.7109375" style="2722" customWidth="1"/>
    <col min="6136" max="6138" width="10" style="2722" bestFit="1" customWidth="1"/>
    <col min="6139" max="6139" width="9.28515625" style="2722" customWidth="1"/>
    <col min="6140" max="6140" width="11.7109375" style="2722" bestFit="1" customWidth="1"/>
    <col min="6141" max="6141" width="10.140625" style="2722" bestFit="1" customWidth="1"/>
    <col min="6142" max="6147" width="9.140625" style="2722"/>
    <col min="6148" max="6148" width="11.7109375" style="2722" bestFit="1" customWidth="1"/>
    <col min="6149" max="6387" width="9.140625" style="2722"/>
    <col min="6388" max="6388" width="3.7109375" style="2722" customWidth="1"/>
    <col min="6389" max="6389" width="5.42578125" style="2722" customWidth="1"/>
    <col min="6390" max="6391" width="20.7109375" style="2722" customWidth="1"/>
    <col min="6392" max="6394" width="10" style="2722" bestFit="1" customWidth="1"/>
    <col min="6395" max="6395" width="9.28515625" style="2722" customWidth="1"/>
    <col min="6396" max="6396" width="11.7109375" style="2722" bestFit="1" customWidth="1"/>
    <col min="6397" max="6397" width="10.140625" style="2722" bestFit="1" customWidth="1"/>
    <col min="6398" max="6403" width="9.140625" style="2722"/>
    <col min="6404" max="6404" width="11.7109375" style="2722" bestFit="1" customWidth="1"/>
    <col min="6405" max="6643" width="9.140625" style="2722"/>
    <col min="6644" max="6644" width="3.7109375" style="2722" customWidth="1"/>
    <col min="6645" max="6645" width="5.42578125" style="2722" customWidth="1"/>
    <col min="6646" max="6647" width="20.7109375" style="2722" customWidth="1"/>
    <col min="6648" max="6650" width="10" style="2722" bestFit="1" customWidth="1"/>
    <col min="6651" max="6651" width="9.28515625" style="2722" customWidth="1"/>
    <col min="6652" max="6652" width="11.7109375" style="2722" bestFit="1" customWidth="1"/>
    <col min="6653" max="6653" width="10.140625" style="2722" bestFit="1" customWidth="1"/>
    <col min="6654" max="6659" width="9.140625" style="2722"/>
    <col min="6660" max="6660" width="11.7109375" style="2722" bestFit="1" customWidth="1"/>
    <col min="6661" max="6899" width="9.140625" style="2722"/>
    <col min="6900" max="6900" width="3.7109375" style="2722" customWidth="1"/>
    <col min="6901" max="6901" width="5.42578125" style="2722" customWidth="1"/>
    <col min="6902" max="6903" width="20.7109375" style="2722" customWidth="1"/>
    <col min="6904" max="6906" width="10" style="2722" bestFit="1" customWidth="1"/>
    <col min="6907" max="6907" width="9.28515625" style="2722" customWidth="1"/>
    <col min="6908" max="6908" width="11.7109375" style="2722" bestFit="1" customWidth="1"/>
    <col min="6909" max="6909" width="10.140625" style="2722" bestFit="1" customWidth="1"/>
    <col min="6910" max="6915" width="9.140625" style="2722"/>
    <col min="6916" max="6916" width="11.7109375" style="2722" bestFit="1" customWidth="1"/>
    <col min="6917" max="7155" width="9.140625" style="2722"/>
    <col min="7156" max="7156" width="3.7109375" style="2722" customWidth="1"/>
    <col min="7157" max="7157" width="5.42578125" style="2722" customWidth="1"/>
    <col min="7158" max="7159" width="20.7109375" style="2722" customWidth="1"/>
    <col min="7160" max="7162" width="10" style="2722" bestFit="1" customWidth="1"/>
    <col min="7163" max="7163" width="9.28515625" style="2722" customWidth="1"/>
    <col min="7164" max="7164" width="11.7109375" style="2722" bestFit="1" customWidth="1"/>
    <col min="7165" max="7165" width="10.140625" style="2722" bestFit="1" customWidth="1"/>
    <col min="7166" max="7171" width="9.140625" style="2722"/>
    <col min="7172" max="7172" width="11.7109375" style="2722" bestFit="1" customWidth="1"/>
    <col min="7173" max="7411" width="9.140625" style="2722"/>
    <col min="7412" max="7412" width="3.7109375" style="2722" customWidth="1"/>
    <col min="7413" max="7413" width="5.42578125" style="2722" customWidth="1"/>
    <col min="7414" max="7415" width="20.7109375" style="2722" customWidth="1"/>
    <col min="7416" max="7418" width="10" style="2722" bestFit="1" customWidth="1"/>
    <col min="7419" max="7419" width="9.28515625" style="2722" customWidth="1"/>
    <col min="7420" max="7420" width="11.7109375" style="2722" bestFit="1" customWidth="1"/>
    <col min="7421" max="7421" width="10.140625" style="2722" bestFit="1" customWidth="1"/>
    <col min="7422" max="7427" width="9.140625" style="2722"/>
    <col min="7428" max="7428" width="11.7109375" style="2722" bestFit="1" customWidth="1"/>
    <col min="7429" max="7667" width="9.140625" style="2722"/>
    <col min="7668" max="7668" width="3.7109375" style="2722" customWidth="1"/>
    <col min="7669" max="7669" width="5.42578125" style="2722" customWidth="1"/>
    <col min="7670" max="7671" width="20.7109375" style="2722" customWidth="1"/>
    <col min="7672" max="7674" width="10" style="2722" bestFit="1" customWidth="1"/>
    <col min="7675" max="7675" width="9.28515625" style="2722" customWidth="1"/>
    <col min="7676" max="7676" width="11.7109375" style="2722" bestFit="1" customWidth="1"/>
    <col min="7677" max="7677" width="10.140625" style="2722" bestFit="1" customWidth="1"/>
    <col min="7678" max="7683" width="9.140625" style="2722"/>
    <col min="7684" max="7684" width="11.7109375" style="2722" bestFit="1" customWidth="1"/>
    <col min="7685" max="7923" width="9.140625" style="2722"/>
    <col min="7924" max="7924" width="3.7109375" style="2722" customWidth="1"/>
    <col min="7925" max="7925" width="5.42578125" style="2722" customWidth="1"/>
    <col min="7926" max="7927" width="20.7109375" style="2722" customWidth="1"/>
    <col min="7928" max="7930" width="10" style="2722" bestFit="1" customWidth="1"/>
    <col min="7931" max="7931" width="9.28515625" style="2722" customWidth="1"/>
    <col min="7932" max="7932" width="11.7109375" style="2722" bestFit="1" customWidth="1"/>
    <col min="7933" max="7933" width="10.140625" style="2722" bestFit="1" customWidth="1"/>
    <col min="7934" max="7939" width="9.140625" style="2722"/>
    <col min="7940" max="7940" width="11.7109375" style="2722" bestFit="1" customWidth="1"/>
    <col min="7941" max="8179" width="9.140625" style="2722"/>
    <col min="8180" max="8180" width="3.7109375" style="2722" customWidth="1"/>
    <col min="8181" max="8181" width="5.42578125" style="2722" customWidth="1"/>
    <col min="8182" max="8183" width="20.7109375" style="2722" customWidth="1"/>
    <col min="8184" max="8186" width="10" style="2722" bestFit="1" customWidth="1"/>
    <col min="8187" max="8187" width="9.28515625" style="2722" customWidth="1"/>
    <col min="8188" max="8188" width="11.7109375" style="2722" bestFit="1" customWidth="1"/>
    <col min="8189" max="8189" width="10.140625" style="2722" bestFit="1" customWidth="1"/>
    <col min="8190" max="8195" width="9.140625" style="2722"/>
    <col min="8196" max="8196" width="11.7109375" style="2722" bestFit="1" customWidth="1"/>
    <col min="8197" max="8435" width="9.140625" style="2722"/>
    <col min="8436" max="8436" width="3.7109375" style="2722" customWidth="1"/>
    <col min="8437" max="8437" width="5.42578125" style="2722" customWidth="1"/>
    <col min="8438" max="8439" width="20.7109375" style="2722" customWidth="1"/>
    <col min="8440" max="8442" width="10" style="2722" bestFit="1" customWidth="1"/>
    <col min="8443" max="8443" width="9.28515625" style="2722" customWidth="1"/>
    <col min="8444" max="8444" width="11.7109375" style="2722" bestFit="1" customWidth="1"/>
    <col min="8445" max="8445" width="10.140625" style="2722" bestFit="1" customWidth="1"/>
    <col min="8446" max="8451" width="9.140625" style="2722"/>
    <col min="8452" max="8452" width="11.7109375" style="2722" bestFit="1" customWidth="1"/>
    <col min="8453" max="8691" width="9.140625" style="2722"/>
    <col min="8692" max="8692" width="3.7109375" style="2722" customWidth="1"/>
    <col min="8693" max="8693" width="5.42578125" style="2722" customWidth="1"/>
    <col min="8694" max="8695" width="20.7109375" style="2722" customWidth="1"/>
    <col min="8696" max="8698" width="10" style="2722" bestFit="1" customWidth="1"/>
    <col min="8699" max="8699" width="9.28515625" style="2722" customWidth="1"/>
    <col min="8700" max="8700" width="11.7109375" style="2722" bestFit="1" customWidth="1"/>
    <col min="8701" max="8701" width="10.140625" style="2722" bestFit="1" customWidth="1"/>
    <col min="8702" max="8707" width="9.140625" style="2722"/>
    <col min="8708" max="8708" width="11.7109375" style="2722" bestFit="1" customWidth="1"/>
    <col min="8709" max="8947" width="9.140625" style="2722"/>
    <col min="8948" max="8948" width="3.7109375" style="2722" customWidth="1"/>
    <col min="8949" max="8949" width="5.42578125" style="2722" customWidth="1"/>
    <col min="8950" max="8951" width="20.7109375" style="2722" customWidth="1"/>
    <col min="8952" max="8954" width="10" style="2722" bestFit="1" customWidth="1"/>
    <col min="8955" max="8955" width="9.28515625" style="2722" customWidth="1"/>
    <col min="8956" max="8956" width="11.7109375" style="2722" bestFit="1" customWidth="1"/>
    <col min="8957" max="8957" width="10.140625" style="2722" bestFit="1" customWidth="1"/>
    <col min="8958" max="8963" width="9.140625" style="2722"/>
    <col min="8964" max="8964" width="11.7109375" style="2722" bestFit="1" customWidth="1"/>
    <col min="8965" max="9203" width="9.140625" style="2722"/>
    <col min="9204" max="9204" width="3.7109375" style="2722" customWidth="1"/>
    <col min="9205" max="9205" width="5.42578125" style="2722" customWidth="1"/>
    <col min="9206" max="9207" width="20.7109375" style="2722" customWidth="1"/>
    <col min="9208" max="9210" width="10" style="2722" bestFit="1" customWidth="1"/>
    <col min="9211" max="9211" width="9.28515625" style="2722" customWidth="1"/>
    <col min="9212" max="9212" width="11.7109375" style="2722" bestFit="1" customWidth="1"/>
    <col min="9213" max="9213" width="10.140625" style="2722" bestFit="1" customWidth="1"/>
    <col min="9214" max="9219" width="9.140625" style="2722"/>
    <col min="9220" max="9220" width="11.7109375" style="2722" bestFit="1" customWidth="1"/>
    <col min="9221" max="9459" width="9.140625" style="2722"/>
    <col min="9460" max="9460" width="3.7109375" style="2722" customWidth="1"/>
    <col min="9461" max="9461" width="5.42578125" style="2722" customWidth="1"/>
    <col min="9462" max="9463" width="20.7109375" style="2722" customWidth="1"/>
    <col min="9464" max="9466" width="10" style="2722" bestFit="1" customWidth="1"/>
    <col min="9467" max="9467" width="9.28515625" style="2722" customWidth="1"/>
    <col min="9468" max="9468" width="11.7109375" style="2722" bestFit="1" customWidth="1"/>
    <col min="9469" max="9469" width="10.140625" style="2722" bestFit="1" customWidth="1"/>
    <col min="9470" max="9475" width="9.140625" style="2722"/>
    <col min="9476" max="9476" width="11.7109375" style="2722" bestFit="1" customWidth="1"/>
    <col min="9477" max="9715" width="9.140625" style="2722"/>
    <col min="9716" max="9716" width="3.7109375" style="2722" customWidth="1"/>
    <col min="9717" max="9717" width="5.42578125" style="2722" customWidth="1"/>
    <col min="9718" max="9719" width="20.7109375" style="2722" customWidth="1"/>
    <col min="9720" max="9722" width="10" style="2722" bestFit="1" customWidth="1"/>
    <col min="9723" max="9723" width="9.28515625" style="2722" customWidth="1"/>
    <col min="9724" max="9724" width="11.7109375" style="2722" bestFit="1" customWidth="1"/>
    <col min="9725" max="9725" width="10.140625" style="2722" bestFit="1" customWidth="1"/>
    <col min="9726" max="9731" width="9.140625" style="2722"/>
    <col min="9732" max="9732" width="11.7109375" style="2722" bestFit="1" customWidth="1"/>
    <col min="9733" max="9971" width="9.140625" style="2722"/>
    <col min="9972" max="9972" width="3.7109375" style="2722" customWidth="1"/>
    <col min="9973" max="9973" width="5.42578125" style="2722" customWidth="1"/>
    <col min="9974" max="9975" width="20.7109375" style="2722" customWidth="1"/>
    <col min="9976" max="9978" width="10" style="2722" bestFit="1" customWidth="1"/>
    <col min="9979" max="9979" width="9.28515625" style="2722" customWidth="1"/>
    <col min="9980" max="9980" width="11.7109375" style="2722" bestFit="1" customWidth="1"/>
    <col min="9981" max="9981" width="10.140625" style="2722" bestFit="1" customWidth="1"/>
    <col min="9982" max="9987" width="9.140625" style="2722"/>
    <col min="9988" max="9988" width="11.7109375" style="2722" bestFit="1" customWidth="1"/>
    <col min="9989" max="10227" width="9.140625" style="2722"/>
    <col min="10228" max="10228" width="3.7109375" style="2722" customWidth="1"/>
    <col min="10229" max="10229" width="5.42578125" style="2722" customWidth="1"/>
    <col min="10230" max="10231" width="20.7109375" style="2722" customWidth="1"/>
    <col min="10232" max="10234" width="10" style="2722" bestFit="1" customWidth="1"/>
    <col min="10235" max="10235" width="9.28515625" style="2722" customWidth="1"/>
    <col min="10236" max="10236" width="11.7109375" style="2722" bestFit="1" customWidth="1"/>
    <col min="10237" max="10237" width="10.140625" style="2722" bestFit="1" customWidth="1"/>
    <col min="10238" max="10243" width="9.140625" style="2722"/>
    <col min="10244" max="10244" width="11.7109375" style="2722" bestFit="1" customWidth="1"/>
    <col min="10245" max="10483" width="9.140625" style="2722"/>
    <col min="10484" max="10484" width="3.7109375" style="2722" customWidth="1"/>
    <col min="10485" max="10485" width="5.42578125" style="2722" customWidth="1"/>
    <col min="10486" max="10487" width="20.7109375" style="2722" customWidth="1"/>
    <col min="10488" max="10490" width="10" style="2722" bestFit="1" customWidth="1"/>
    <col min="10491" max="10491" width="9.28515625" style="2722" customWidth="1"/>
    <col min="10492" max="10492" width="11.7109375" style="2722" bestFit="1" customWidth="1"/>
    <col min="10493" max="10493" width="10.140625" style="2722" bestFit="1" customWidth="1"/>
    <col min="10494" max="10499" width="9.140625" style="2722"/>
    <col min="10500" max="10500" width="11.7109375" style="2722" bestFit="1" customWidth="1"/>
    <col min="10501" max="10739" width="9.140625" style="2722"/>
    <col min="10740" max="10740" width="3.7109375" style="2722" customWidth="1"/>
    <col min="10741" max="10741" width="5.42578125" style="2722" customWidth="1"/>
    <col min="10742" max="10743" width="20.7109375" style="2722" customWidth="1"/>
    <col min="10744" max="10746" width="10" style="2722" bestFit="1" customWidth="1"/>
    <col min="10747" max="10747" width="9.28515625" style="2722" customWidth="1"/>
    <col min="10748" max="10748" width="11.7109375" style="2722" bestFit="1" customWidth="1"/>
    <col min="10749" max="10749" width="10.140625" style="2722" bestFit="1" customWidth="1"/>
    <col min="10750" max="10755" width="9.140625" style="2722"/>
    <col min="10756" max="10756" width="11.7109375" style="2722" bestFit="1" customWidth="1"/>
    <col min="10757" max="10995" width="9.140625" style="2722"/>
    <col min="10996" max="10996" width="3.7109375" style="2722" customWidth="1"/>
    <col min="10997" max="10997" width="5.42578125" style="2722" customWidth="1"/>
    <col min="10998" max="10999" width="20.7109375" style="2722" customWidth="1"/>
    <col min="11000" max="11002" width="10" style="2722" bestFit="1" customWidth="1"/>
    <col min="11003" max="11003" width="9.28515625" style="2722" customWidth="1"/>
    <col min="11004" max="11004" width="11.7109375" style="2722" bestFit="1" customWidth="1"/>
    <col min="11005" max="11005" width="10.140625" style="2722" bestFit="1" customWidth="1"/>
    <col min="11006" max="11011" width="9.140625" style="2722"/>
    <col min="11012" max="11012" width="11.7109375" style="2722" bestFit="1" customWidth="1"/>
    <col min="11013" max="11251" width="9.140625" style="2722"/>
    <col min="11252" max="11252" width="3.7109375" style="2722" customWidth="1"/>
    <col min="11253" max="11253" width="5.42578125" style="2722" customWidth="1"/>
    <col min="11254" max="11255" width="20.7109375" style="2722" customWidth="1"/>
    <col min="11256" max="11258" width="10" style="2722" bestFit="1" customWidth="1"/>
    <col min="11259" max="11259" width="9.28515625" style="2722" customWidth="1"/>
    <col min="11260" max="11260" width="11.7109375" style="2722" bestFit="1" customWidth="1"/>
    <col min="11261" max="11261" width="10.140625" style="2722" bestFit="1" customWidth="1"/>
    <col min="11262" max="11267" width="9.140625" style="2722"/>
    <col min="11268" max="11268" width="11.7109375" style="2722" bestFit="1" customWidth="1"/>
    <col min="11269" max="11507" width="9.140625" style="2722"/>
    <col min="11508" max="11508" width="3.7109375" style="2722" customWidth="1"/>
    <col min="11509" max="11509" width="5.42578125" style="2722" customWidth="1"/>
    <col min="11510" max="11511" width="20.7109375" style="2722" customWidth="1"/>
    <col min="11512" max="11514" width="10" style="2722" bestFit="1" customWidth="1"/>
    <col min="11515" max="11515" width="9.28515625" style="2722" customWidth="1"/>
    <col min="11516" max="11516" width="11.7109375" style="2722" bestFit="1" customWidth="1"/>
    <col min="11517" max="11517" width="10.140625" style="2722" bestFit="1" customWidth="1"/>
    <col min="11518" max="11523" width="9.140625" style="2722"/>
    <col min="11524" max="11524" width="11.7109375" style="2722" bestFit="1" customWidth="1"/>
    <col min="11525" max="11763" width="9.140625" style="2722"/>
    <col min="11764" max="11764" width="3.7109375" style="2722" customWidth="1"/>
    <col min="11765" max="11765" width="5.42578125" style="2722" customWidth="1"/>
    <col min="11766" max="11767" width="20.7109375" style="2722" customWidth="1"/>
    <col min="11768" max="11770" width="10" style="2722" bestFit="1" customWidth="1"/>
    <col min="11771" max="11771" width="9.28515625" style="2722" customWidth="1"/>
    <col min="11772" max="11772" width="11.7109375" style="2722" bestFit="1" customWidth="1"/>
    <col min="11773" max="11773" width="10.140625" style="2722" bestFit="1" customWidth="1"/>
    <col min="11774" max="11779" width="9.140625" style="2722"/>
    <col min="11780" max="11780" width="11.7109375" style="2722" bestFit="1" customWidth="1"/>
    <col min="11781" max="12019" width="9.140625" style="2722"/>
    <col min="12020" max="12020" width="3.7109375" style="2722" customWidth="1"/>
    <col min="12021" max="12021" width="5.42578125" style="2722" customWidth="1"/>
    <col min="12022" max="12023" width="20.7109375" style="2722" customWidth="1"/>
    <col min="12024" max="12026" width="10" style="2722" bestFit="1" customWidth="1"/>
    <col min="12027" max="12027" width="9.28515625" style="2722" customWidth="1"/>
    <col min="12028" max="12028" width="11.7109375" style="2722" bestFit="1" customWidth="1"/>
    <col min="12029" max="12029" width="10.140625" style="2722" bestFit="1" customWidth="1"/>
    <col min="12030" max="12035" width="9.140625" style="2722"/>
    <col min="12036" max="12036" width="11.7109375" style="2722" bestFit="1" customWidth="1"/>
    <col min="12037" max="12275" width="9.140625" style="2722"/>
    <col min="12276" max="12276" width="3.7109375" style="2722" customWidth="1"/>
    <col min="12277" max="12277" width="5.42578125" style="2722" customWidth="1"/>
    <col min="12278" max="12279" width="20.7109375" style="2722" customWidth="1"/>
    <col min="12280" max="12282" width="10" style="2722" bestFit="1" customWidth="1"/>
    <col min="12283" max="12283" width="9.28515625" style="2722" customWidth="1"/>
    <col min="12284" max="12284" width="11.7109375" style="2722" bestFit="1" customWidth="1"/>
    <col min="12285" max="12285" width="10.140625" style="2722" bestFit="1" customWidth="1"/>
    <col min="12286" max="12291" width="9.140625" style="2722"/>
    <col min="12292" max="12292" width="11.7109375" style="2722" bestFit="1" customWidth="1"/>
    <col min="12293" max="12531" width="9.140625" style="2722"/>
    <col min="12532" max="12532" width="3.7109375" style="2722" customWidth="1"/>
    <col min="12533" max="12533" width="5.42578125" style="2722" customWidth="1"/>
    <col min="12534" max="12535" width="20.7109375" style="2722" customWidth="1"/>
    <col min="12536" max="12538" width="10" style="2722" bestFit="1" customWidth="1"/>
    <col min="12539" max="12539" width="9.28515625" style="2722" customWidth="1"/>
    <col min="12540" max="12540" width="11.7109375" style="2722" bestFit="1" customWidth="1"/>
    <col min="12541" max="12541" width="10.140625" style="2722" bestFit="1" customWidth="1"/>
    <col min="12542" max="12547" width="9.140625" style="2722"/>
    <col min="12548" max="12548" width="11.7109375" style="2722" bestFit="1" customWidth="1"/>
    <col min="12549" max="12787" width="9.140625" style="2722"/>
    <col min="12788" max="12788" width="3.7109375" style="2722" customWidth="1"/>
    <col min="12789" max="12789" width="5.42578125" style="2722" customWidth="1"/>
    <col min="12790" max="12791" width="20.7109375" style="2722" customWidth="1"/>
    <col min="12792" max="12794" width="10" style="2722" bestFit="1" customWidth="1"/>
    <col min="12795" max="12795" width="9.28515625" style="2722" customWidth="1"/>
    <col min="12796" max="12796" width="11.7109375" style="2722" bestFit="1" customWidth="1"/>
    <col min="12797" max="12797" width="10.140625" style="2722" bestFit="1" customWidth="1"/>
    <col min="12798" max="12803" width="9.140625" style="2722"/>
    <col min="12804" max="12804" width="11.7109375" style="2722" bestFit="1" customWidth="1"/>
    <col min="12805" max="13043" width="9.140625" style="2722"/>
    <col min="13044" max="13044" width="3.7109375" style="2722" customWidth="1"/>
    <col min="13045" max="13045" width="5.42578125" style="2722" customWidth="1"/>
    <col min="13046" max="13047" width="20.7109375" style="2722" customWidth="1"/>
    <col min="13048" max="13050" width="10" style="2722" bestFit="1" customWidth="1"/>
    <col min="13051" max="13051" width="9.28515625" style="2722" customWidth="1"/>
    <col min="13052" max="13052" width="11.7109375" style="2722" bestFit="1" customWidth="1"/>
    <col min="13053" max="13053" width="10.140625" style="2722" bestFit="1" customWidth="1"/>
    <col min="13054" max="13059" width="9.140625" style="2722"/>
    <col min="13060" max="13060" width="11.7109375" style="2722" bestFit="1" customWidth="1"/>
    <col min="13061" max="13299" width="9.140625" style="2722"/>
    <col min="13300" max="13300" width="3.7109375" style="2722" customWidth="1"/>
    <col min="13301" max="13301" width="5.42578125" style="2722" customWidth="1"/>
    <col min="13302" max="13303" width="20.7109375" style="2722" customWidth="1"/>
    <col min="13304" max="13306" width="10" style="2722" bestFit="1" customWidth="1"/>
    <col min="13307" max="13307" width="9.28515625" style="2722" customWidth="1"/>
    <col min="13308" max="13308" width="11.7109375" style="2722" bestFit="1" customWidth="1"/>
    <col min="13309" max="13309" width="10.140625" style="2722" bestFit="1" customWidth="1"/>
    <col min="13310" max="13315" width="9.140625" style="2722"/>
    <col min="13316" max="13316" width="11.7109375" style="2722" bestFit="1" customWidth="1"/>
    <col min="13317" max="13555" width="9.140625" style="2722"/>
    <col min="13556" max="13556" width="3.7109375" style="2722" customWidth="1"/>
    <col min="13557" max="13557" width="5.42578125" style="2722" customWidth="1"/>
    <col min="13558" max="13559" width="20.7109375" style="2722" customWidth="1"/>
    <col min="13560" max="13562" width="10" style="2722" bestFit="1" customWidth="1"/>
    <col min="13563" max="13563" width="9.28515625" style="2722" customWidth="1"/>
    <col min="13564" max="13564" width="11.7109375" style="2722" bestFit="1" customWidth="1"/>
    <col min="13565" max="13565" width="10.140625" style="2722" bestFit="1" customWidth="1"/>
    <col min="13566" max="13571" width="9.140625" style="2722"/>
    <col min="13572" max="13572" width="11.7109375" style="2722" bestFit="1" customWidth="1"/>
    <col min="13573" max="13811" width="9.140625" style="2722"/>
    <col min="13812" max="13812" width="3.7109375" style="2722" customWidth="1"/>
    <col min="13813" max="13813" width="5.42578125" style="2722" customWidth="1"/>
    <col min="13814" max="13815" width="20.7109375" style="2722" customWidth="1"/>
    <col min="13816" max="13818" width="10" style="2722" bestFit="1" customWidth="1"/>
    <col min="13819" max="13819" width="9.28515625" style="2722" customWidth="1"/>
    <col min="13820" max="13820" width="11.7109375" style="2722" bestFit="1" customWidth="1"/>
    <col min="13821" max="13821" width="10.140625" style="2722" bestFit="1" customWidth="1"/>
    <col min="13822" max="13827" width="9.140625" style="2722"/>
    <col min="13828" max="13828" width="11.7109375" style="2722" bestFit="1" customWidth="1"/>
    <col min="13829" max="14067" width="9.140625" style="2722"/>
    <col min="14068" max="14068" width="3.7109375" style="2722" customWidth="1"/>
    <col min="14069" max="14069" width="5.42578125" style="2722" customWidth="1"/>
    <col min="14070" max="14071" width="20.7109375" style="2722" customWidth="1"/>
    <col min="14072" max="14074" width="10" style="2722" bestFit="1" customWidth="1"/>
    <col min="14075" max="14075" width="9.28515625" style="2722" customWidth="1"/>
    <col min="14076" max="14076" width="11.7109375" style="2722" bestFit="1" customWidth="1"/>
    <col min="14077" max="14077" width="10.140625" style="2722" bestFit="1" customWidth="1"/>
    <col min="14078" max="14083" width="9.140625" style="2722"/>
    <col min="14084" max="14084" width="11.7109375" style="2722" bestFit="1" customWidth="1"/>
    <col min="14085" max="14323" width="9.140625" style="2722"/>
    <col min="14324" max="14324" width="3.7109375" style="2722" customWidth="1"/>
    <col min="14325" max="14325" width="5.42578125" style="2722" customWidth="1"/>
    <col min="14326" max="14327" width="20.7109375" style="2722" customWidth="1"/>
    <col min="14328" max="14330" width="10" style="2722" bestFit="1" customWidth="1"/>
    <col min="14331" max="14331" width="9.28515625" style="2722" customWidth="1"/>
    <col min="14332" max="14332" width="11.7109375" style="2722" bestFit="1" customWidth="1"/>
    <col min="14333" max="14333" width="10.140625" style="2722" bestFit="1" customWidth="1"/>
    <col min="14334" max="14339" width="9.140625" style="2722"/>
    <col min="14340" max="14340" width="11.7109375" style="2722" bestFit="1" customWidth="1"/>
    <col min="14341" max="14579" width="9.140625" style="2722"/>
    <col min="14580" max="14580" width="3.7109375" style="2722" customWidth="1"/>
    <col min="14581" max="14581" width="5.42578125" style="2722" customWidth="1"/>
    <col min="14582" max="14583" width="20.7109375" style="2722" customWidth="1"/>
    <col min="14584" max="14586" width="10" style="2722" bestFit="1" customWidth="1"/>
    <col min="14587" max="14587" width="9.28515625" style="2722" customWidth="1"/>
    <col min="14588" max="14588" width="11.7109375" style="2722" bestFit="1" customWidth="1"/>
    <col min="14589" max="14589" width="10.140625" style="2722" bestFit="1" customWidth="1"/>
    <col min="14590" max="14595" width="9.140625" style="2722"/>
    <col min="14596" max="14596" width="11.7109375" style="2722" bestFit="1" customWidth="1"/>
    <col min="14597" max="14835" width="9.140625" style="2722"/>
    <col min="14836" max="14836" width="3.7109375" style="2722" customWidth="1"/>
    <col min="14837" max="14837" width="5.42578125" style="2722" customWidth="1"/>
    <col min="14838" max="14839" width="20.7109375" style="2722" customWidth="1"/>
    <col min="14840" max="14842" width="10" style="2722" bestFit="1" customWidth="1"/>
    <col min="14843" max="14843" width="9.28515625" style="2722" customWidth="1"/>
    <col min="14844" max="14844" width="11.7109375" style="2722" bestFit="1" customWidth="1"/>
    <col min="14845" max="14845" width="10.140625" style="2722" bestFit="1" customWidth="1"/>
    <col min="14846" max="14851" width="9.140625" style="2722"/>
    <col min="14852" max="14852" width="11.7109375" style="2722" bestFit="1" customWidth="1"/>
    <col min="14853" max="15091" width="9.140625" style="2722"/>
    <col min="15092" max="15092" width="3.7109375" style="2722" customWidth="1"/>
    <col min="15093" max="15093" width="5.42578125" style="2722" customWidth="1"/>
    <col min="15094" max="15095" width="20.7109375" style="2722" customWidth="1"/>
    <col min="15096" max="15098" width="10" style="2722" bestFit="1" customWidth="1"/>
    <col min="15099" max="15099" width="9.28515625" style="2722" customWidth="1"/>
    <col min="15100" max="15100" width="11.7109375" style="2722" bestFit="1" customWidth="1"/>
    <col min="15101" max="15101" width="10.140625" style="2722" bestFit="1" customWidth="1"/>
    <col min="15102" max="15107" width="9.140625" style="2722"/>
    <col min="15108" max="15108" width="11.7109375" style="2722" bestFit="1" customWidth="1"/>
    <col min="15109" max="15347" width="9.140625" style="2722"/>
    <col min="15348" max="15348" width="3.7109375" style="2722" customWidth="1"/>
    <col min="15349" max="15349" width="5.42578125" style="2722" customWidth="1"/>
    <col min="15350" max="15351" width="20.7109375" style="2722" customWidth="1"/>
    <col min="15352" max="15354" width="10" style="2722" bestFit="1" customWidth="1"/>
    <col min="15355" max="15355" width="9.28515625" style="2722" customWidth="1"/>
    <col min="15356" max="15356" width="11.7109375" style="2722" bestFit="1" customWidth="1"/>
    <col min="15357" max="15357" width="10.140625" style="2722" bestFit="1" customWidth="1"/>
    <col min="15358" max="15363" width="9.140625" style="2722"/>
    <col min="15364" max="15364" width="11.7109375" style="2722" bestFit="1" customWidth="1"/>
    <col min="15365" max="15603" width="9.140625" style="2722"/>
    <col min="15604" max="15604" width="3.7109375" style="2722" customWidth="1"/>
    <col min="15605" max="15605" width="5.42578125" style="2722" customWidth="1"/>
    <col min="15606" max="15607" width="20.7109375" style="2722" customWidth="1"/>
    <col min="15608" max="15610" width="10" style="2722" bestFit="1" customWidth="1"/>
    <col min="15611" max="15611" width="9.28515625" style="2722" customWidth="1"/>
    <col min="15612" max="15612" width="11.7109375" style="2722" bestFit="1" customWidth="1"/>
    <col min="15613" max="15613" width="10.140625" style="2722" bestFit="1" customWidth="1"/>
    <col min="15614" max="15619" width="9.140625" style="2722"/>
    <col min="15620" max="15620" width="11.7109375" style="2722" bestFit="1" customWidth="1"/>
    <col min="15621" max="15859" width="9.140625" style="2722"/>
    <col min="15860" max="15860" width="3.7109375" style="2722" customWidth="1"/>
    <col min="15861" max="15861" width="5.42578125" style="2722" customWidth="1"/>
    <col min="15862" max="15863" width="20.7109375" style="2722" customWidth="1"/>
    <col min="15864" max="15866" width="10" style="2722" bestFit="1" customWidth="1"/>
    <col min="15867" max="15867" width="9.28515625" style="2722" customWidth="1"/>
    <col min="15868" max="15868" width="11.7109375" style="2722" bestFit="1" customWidth="1"/>
    <col min="15869" max="15869" width="10.140625" style="2722" bestFit="1" customWidth="1"/>
    <col min="15870" max="15875" width="9.140625" style="2722"/>
    <col min="15876" max="15876" width="11.7109375" style="2722" bestFit="1" customWidth="1"/>
    <col min="15877" max="16115" width="9.140625" style="2722"/>
    <col min="16116" max="16116" width="3.7109375" style="2722" customWidth="1"/>
    <col min="16117" max="16117" width="5.42578125" style="2722" customWidth="1"/>
    <col min="16118" max="16119" width="20.7109375" style="2722" customWidth="1"/>
    <col min="16120" max="16122" width="10" style="2722" bestFit="1" customWidth="1"/>
    <col min="16123" max="16123" width="9.28515625" style="2722" customWidth="1"/>
    <col min="16124" max="16124" width="11.7109375" style="2722" bestFit="1" customWidth="1"/>
    <col min="16125" max="16125" width="10.140625" style="2722" bestFit="1" customWidth="1"/>
    <col min="16126" max="16131" width="9.140625" style="2722"/>
    <col min="16132" max="16132" width="11.7109375" style="2722" bestFit="1" customWidth="1"/>
    <col min="16133" max="16384" width="9.140625" style="2722"/>
  </cols>
  <sheetData>
    <row r="1" spans="1:8" s="886" customFormat="1" ht="18" customHeight="1" x14ac:dyDescent="0.25">
      <c r="A1" s="3014" t="s">
        <v>1937</v>
      </c>
      <c r="B1" s="3014"/>
      <c r="C1" s="3014"/>
      <c r="D1" s="3014"/>
      <c r="E1" s="3014"/>
      <c r="F1" s="3014"/>
      <c r="G1" s="3014"/>
    </row>
    <row r="2" spans="1:8" ht="12.75" customHeight="1" x14ac:dyDescent="0.25">
      <c r="A2" s="2732"/>
      <c r="B2" s="2733"/>
      <c r="C2" s="2733"/>
      <c r="D2" s="2733"/>
      <c r="E2" s="2733"/>
      <c r="F2" s="2733"/>
      <c r="G2" s="2733"/>
    </row>
    <row r="3" spans="1:8" ht="12.75" customHeight="1" x14ac:dyDescent="0.25">
      <c r="A3" s="2732"/>
      <c r="B3" s="2733"/>
      <c r="C3" s="2733"/>
      <c r="D3" s="2733"/>
      <c r="E3" s="2733"/>
      <c r="F3" s="2733"/>
      <c r="G3" s="2733"/>
    </row>
    <row r="4" spans="1:8" ht="12.75" customHeight="1" x14ac:dyDescent="0.2"/>
    <row r="5" spans="1:8" s="2736" customFormat="1" ht="20.25" customHeight="1" x14ac:dyDescent="0.25">
      <c r="A5" s="3008" t="s">
        <v>2427</v>
      </c>
      <c r="B5" s="3009"/>
      <c r="C5" s="3009"/>
      <c r="D5" s="3009"/>
      <c r="E5" s="3009"/>
      <c r="F5" s="3009"/>
      <c r="G5" s="3010"/>
      <c r="H5" s="2735"/>
    </row>
    <row r="6" spans="1:8" ht="13.5" thickBot="1" x14ac:dyDescent="0.25">
      <c r="G6" s="2737" t="s">
        <v>67</v>
      </c>
    </row>
    <row r="7" spans="1:8" s="2736" customFormat="1" ht="34.5" thickBot="1" x14ac:dyDescent="0.3">
      <c r="A7" s="3011" t="s">
        <v>2428</v>
      </c>
      <c r="B7" s="3012"/>
      <c r="C7" s="3012"/>
      <c r="D7" s="3013"/>
      <c r="E7" s="2739" t="s">
        <v>1943</v>
      </c>
      <c r="F7" s="2740" t="s">
        <v>2429</v>
      </c>
      <c r="G7" s="2741" t="s">
        <v>1945</v>
      </c>
    </row>
    <row r="8" spans="1:8" s="2736" customFormat="1" ht="13.5" customHeight="1" thickBot="1" x14ac:dyDescent="0.3">
      <c r="A8" s="3003" t="s">
        <v>2430</v>
      </c>
      <c r="B8" s="3004"/>
      <c r="C8" s="3004"/>
      <c r="D8" s="3005"/>
      <c r="E8" s="2742">
        <f>SUM(E9:E11)</f>
        <v>3886424.12</v>
      </c>
      <c r="F8" s="2743">
        <f>SUM(F9:F11)</f>
        <v>14455815.420000002</v>
      </c>
      <c r="G8" s="2744">
        <f>SUM(G9:G11)</f>
        <v>4932507.2</v>
      </c>
    </row>
    <row r="9" spans="1:8" s="2736" customFormat="1" ht="13.5" customHeight="1" x14ac:dyDescent="0.25">
      <c r="A9" s="2745" t="s">
        <v>1</v>
      </c>
      <c r="B9" s="3015" t="s">
        <v>2431</v>
      </c>
      <c r="C9" s="3016"/>
      <c r="D9" s="3016"/>
      <c r="E9" s="2746">
        <v>3576424.12</v>
      </c>
      <c r="F9" s="2747">
        <f>F14+F17</f>
        <v>11522483.360000001</v>
      </c>
      <c r="G9" s="2748">
        <v>4387507.2</v>
      </c>
    </row>
    <row r="10" spans="1:8" s="2736" customFormat="1" ht="13.5" customHeight="1" x14ac:dyDescent="0.25">
      <c r="A10" s="2749" t="s">
        <v>1</v>
      </c>
      <c r="B10" s="3017" t="s">
        <v>2432</v>
      </c>
      <c r="C10" s="3018"/>
      <c r="D10" s="3019"/>
      <c r="E10" s="2750">
        <v>0</v>
      </c>
      <c r="F10" s="2751">
        <f>F15+F18</f>
        <v>608762.75</v>
      </c>
      <c r="G10" s="2752">
        <v>0</v>
      </c>
    </row>
    <row r="11" spans="1:8" s="2736" customFormat="1" ht="13.5" customHeight="1" thickBot="1" x14ac:dyDescent="0.3">
      <c r="A11" s="2753" t="s">
        <v>1</v>
      </c>
      <c r="B11" s="3020" t="s">
        <v>2433</v>
      </c>
      <c r="C11" s="3021"/>
      <c r="D11" s="3022"/>
      <c r="E11" s="2754">
        <v>310000</v>
      </c>
      <c r="F11" s="2755">
        <f>F19</f>
        <v>2324569.31</v>
      </c>
      <c r="G11" s="2756">
        <v>545000</v>
      </c>
    </row>
    <row r="12" spans="1:8" s="2736" customFormat="1" ht="13.5" customHeight="1" thickBot="1" x14ac:dyDescent="0.3">
      <c r="A12" s="3023" t="s">
        <v>2434</v>
      </c>
      <c r="B12" s="3023"/>
      <c r="C12" s="2757"/>
      <c r="D12" s="2757"/>
      <c r="E12" s="2758"/>
      <c r="F12" s="2759"/>
      <c r="G12" s="2758"/>
    </row>
    <row r="13" spans="1:8" s="2736" customFormat="1" ht="13.5" customHeight="1" thickBot="1" x14ac:dyDescent="0.3">
      <c r="A13" s="3003" t="s">
        <v>2435</v>
      </c>
      <c r="B13" s="3004"/>
      <c r="C13" s="3004"/>
      <c r="D13" s="3005"/>
      <c r="E13" s="2742">
        <f>E14</f>
        <v>3443813.34</v>
      </c>
      <c r="F13" s="2760">
        <f>F14+F15</f>
        <v>3163052.17</v>
      </c>
      <c r="G13" s="2761">
        <f>SUM(G14:G15)</f>
        <v>4244730.62</v>
      </c>
    </row>
    <row r="14" spans="1:8" s="2736" customFormat="1" ht="13.5" customHeight="1" x14ac:dyDescent="0.25">
      <c r="A14" s="2762" t="s">
        <v>1</v>
      </c>
      <c r="B14" s="3001" t="s">
        <v>2436</v>
      </c>
      <c r="C14" s="3001"/>
      <c r="D14" s="3002"/>
      <c r="E14" s="2750">
        <v>3443813.34</v>
      </c>
      <c r="F14" s="2763">
        <v>3127197.56</v>
      </c>
      <c r="G14" s="2764">
        <v>4244730.62</v>
      </c>
    </row>
    <row r="15" spans="1:8" s="2736" customFormat="1" ht="13.5" customHeight="1" thickBot="1" x14ac:dyDescent="0.3">
      <c r="A15" s="2749" t="s">
        <v>1</v>
      </c>
      <c r="B15" s="3024" t="s">
        <v>2437</v>
      </c>
      <c r="C15" s="3024"/>
      <c r="D15" s="3017"/>
      <c r="E15" s="2765">
        <v>0</v>
      </c>
      <c r="F15" s="2766">
        <v>35854.61</v>
      </c>
      <c r="G15" s="2767">
        <v>0</v>
      </c>
    </row>
    <row r="16" spans="1:8" s="2736" customFormat="1" ht="13.5" customHeight="1" thickBot="1" x14ac:dyDescent="0.3">
      <c r="A16" s="3003" t="s">
        <v>2438</v>
      </c>
      <c r="B16" s="3004"/>
      <c r="C16" s="3004"/>
      <c r="D16" s="3005"/>
      <c r="E16" s="2742">
        <f>SUM(E17:E18)</f>
        <v>132610.78</v>
      </c>
      <c r="F16" s="2743">
        <f>SUM(F17:F18)</f>
        <v>8968193.9400000013</v>
      </c>
      <c r="G16" s="2744">
        <f>SUM(G17:G18)</f>
        <v>142776.57999999999</v>
      </c>
    </row>
    <row r="17" spans="1:7" s="2736" customFormat="1" ht="13.5" customHeight="1" x14ac:dyDescent="0.25">
      <c r="A17" s="2762" t="s">
        <v>1</v>
      </c>
      <c r="B17" s="3001" t="s">
        <v>2439</v>
      </c>
      <c r="C17" s="3001"/>
      <c r="D17" s="3002"/>
      <c r="E17" s="2750">
        <v>132610.78</v>
      </c>
      <c r="F17" s="2763">
        <v>8395285.8000000007</v>
      </c>
      <c r="G17" s="2764">
        <f>137862.78+4913.8</f>
        <v>142776.57999999999</v>
      </c>
    </row>
    <row r="18" spans="1:7" s="2736" customFormat="1" ht="13.5" customHeight="1" thickBot="1" x14ac:dyDescent="0.3">
      <c r="A18" s="2749" t="s">
        <v>1</v>
      </c>
      <c r="B18" s="3001" t="s">
        <v>2440</v>
      </c>
      <c r="C18" s="3001"/>
      <c r="D18" s="3002"/>
      <c r="E18" s="2768">
        <v>0</v>
      </c>
      <c r="F18" s="2769">
        <v>572908.14</v>
      </c>
      <c r="G18" s="2770">
        <v>0</v>
      </c>
    </row>
    <row r="19" spans="1:7" s="2736" customFormat="1" ht="13.5" customHeight="1" thickBot="1" x14ac:dyDescent="0.3">
      <c r="A19" s="3003" t="s">
        <v>415</v>
      </c>
      <c r="B19" s="3004"/>
      <c r="C19" s="3004"/>
      <c r="D19" s="3005"/>
      <c r="E19" s="2742">
        <f>E20</f>
        <v>310000</v>
      </c>
      <c r="F19" s="2743">
        <f>F20</f>
        <v>2324569.31</v>
      </c>
      <c r="G19" s="2744">
        <f>G20</f>
        <v>545000</v>
      </c>
    </row>
    <row r="20" spans="1:7" s="2736" customFormat="1" ht="13.5" customHeight="1" thickBot="1" x14ac:dyDescent="0.3">
      <c r="A20" s="2771" t="s">
        <v>1</v>
      </c>
      <c r="B20" s="3006" t="s">
        <v>2441</v>
      </c>
      <c r="C20" s="3007"/>
      <c r="D20" s="3007"/>
      <c r="E20" s="2772">
        <v>310000</v>
      </c>
      <c r="F20" s="2773">
        <v>2324569.31</v>
      </c>
      <c r="G20" s="2774">
        <v>545000</v>
      </c>
    </row>
    <row r="21" spans="1:7" s="2736" customFormat="1" ht="13.5" customHeight="1" thickBot="1" x14ac:dyDescent="0.3">
      <c r="A21" s="3003" t="s">
        <v>2430</v>
      </c>
      <c r="B21" s="3004"/>
      <c r="C21" s="3004"/>
      <c r="D21" s="3005"/>
      <c r="E21" s="2742">
        <f>E13+E16+E19</f>
        <v>3886424.1199999996</v>
      </c>
      <c r="F21" s="2760">
        <f>F13+F16+F19</f>
        <v>14455815.420000002</v>
      </c>
      <c r="G21" s="2761">
        <f>G13+G16+G19</f>
        <v>4932507.2</v>
      </c>
    </row>
    <row r="22" spans="1:7" ht="10.5" customHeight="1" x14ac:dyDescent="0.2">
      <c r="A22" s="2775"/>
      <c r="B22" s="2725"/>
      <c r="C22" s="2725"/>
      <c r="D22" s="2725"/>
      <c r="E22" s="2725"/>
      <c r="F22" s="2725"/>
      <c r="G22" s="2725"/>
    </row>
    <row r="23" spans="1:7" ht="13.5" customHeight="1" x14ac:dyDescent="0.2">
      <c r="A23" s="2776"/>
      <c r="B23" s="2777"/>
      <c r="C23" s="2777"/>
      <c r="D23" s="2777"/>
      <c r="E23" s="2777"/>
      <c r="F23" s="2777"/>
      <c r="G23" s="2777"/>
    </row>
    <row r="24" spans="1:7" ht="10.5" customHeight="1" x14ac:dyDescent="0.2">
      <c r="A24" s="2775"/>
      <c r="B24" s="2725"/>
      <c r="C24" s="2725"/>
      <c r="D24" s="2725"/>
      <c r="E24" s="2778"/>
      <c r="F24" s="2778"/>
    </row>
    <row r="25" spans="1:7" s="2736" customFormat="1" ht="18.75" customHeight="1" x14ac:dyDescent="0.25">
      <c r="A25" s="3008" t="s">
        <v>2442</v>
      </c>
      <c r="B25" s="3009"/>
      <c r="C25" s="3009"/>
      <c r="D25" s="3009"/>
      <c r="E25" s="3009"/>
      <c r="F25" s="3009"/>
      <c r="G25" s="3010"/>
    </row>
    <row r="26" spans="1:7" ht="13.5" thickBot="1" x14ac:dyDescent="0.25">
      <c r="E26" s="2778"/>
      <c r="F26" s="2778"/>
      <c r="G26" s="2737" t="s">
        <v>67</v>
      </c>
    </row>
    <row r="27" spans="1:7" s="2736" customFormat="1" ht="35.25" customHeight="1" thickBot="1" x14ac:dyDescent="0.3">
      <c r="A27" s="3011" t="s">
        <v>2428</v>
      </c>
      <c r="B27" s="3012"/>
      <c r="C27" s="3012"/>
      <c r="D27" s="3013"/>
      <c r="E27" s="2739" t="s">
        <v>1943</v>
      </c>
      <c r="F27" s="2740" t="s">
        <v>2429</v>
      </c>
      <c r="G27" s="2741" t="s">
        <v>1945</v>
      </c>
    </row>
    <row r="28" spans="1:7" s="2736" customFormat="1" ht="13.5" customHeight="1" thickBot="1" x14ac:dyDescent="0.3">
      <c r="A28" s="2738" t="s">
        <v>1</v>
      </c>
      <c r="B28" s="2989" t="s">
        <v>2443</v>
      </c>
      <c r="C28" s="2989"/>
      <c r="D28" s="2990"/>
      <c r="E28" s="2742">
        <f>SUM(E29:E42)</f>
        <v>3443813.3400000003</v>
      </c>
      <c r="F28" s="2760">
        <f>SUM(F29:F42)</f>
        <v>3127197.56</v>
      </c>
      <c r="G28" s="2761">
        <f>SUM(G29:G42)</f>
        <v>4244730.62</v>
      </c>
    </row>
    <row r="29" spans="1:7" s="2736" customFormat="1" ht="13.5" customHeight="1" x14ac:dyDescent="0.25">
      <c r="A29" s="2779" t="s">
        <v>2</v>
      </c>
      <c r="B29" s="2780" t="s">
        <v>2444</v>
      </c>
      <c r="C29" s="2991" t="s">
        <v>2445</v>
      </c>
      <c r="D29" s="2992"/>
      <c r="E29" s="2750">
        <v>3330000</v>
      </c>
      <c r="F29" s="2751">
        <f>2970000+12235.24</f>
        <v>2982235.24</v>
      </c>
      <c r="G29" s="2781">
        <v>4100000</v>
      </c>
    </row>
    <row r="30" spans="1:7" s="2736" customFormat="1" ht="13.5" customHeight="1" x14ac:dyDescent="0.25">
      <c r="A30" s="2749" t="s">
        <v>2</v>
      </c>
      <c r="B30" s="2782" t="s">
        <v>2446</v>
      </c>
      <c r="C30" s="2997" t="s">
        <v>2447</v>
      </c>
      <c r="D30" s="2998"/>
      <c r="E30" s="2765">
        <v>600</v>
      </c>
      <c r="F30" s="2783">
        <v>600</v>
      </c>
      <c r="G30" s="2752">
        <v>600</v>
      </c>
    </row>
    <row r="31" spans="1:7" s="2736" customFormat="1" ht="13.5" customHeight="1" x14ac:dyDescent="0.25">
      <c r="A31" s="2749" t="s">
        <v>2</v>
      </c>
      <c r="B31" s="2782" t="s">
        <v>2446</v>
      </c>
      <c r="C31" s="2997" t="s">
        <v>2448</v>
      </c>
      <c r="D31" s="2998"/>
      <c r="E31" s="2765">
        <v>18320</v>
      </c>
      <c r="F31" s="2783">
        <v>18300</v>
      </c>
      <c r="G31" s="2752">
        <v>19320</v>
      </c>
    </row>
    <row r="32" spans="1:7" s="2736" customFormat="1" ht="13.5" customHeight="1" x14ac:dyDescent="0.25">
      <c r="A32" s="2749" t="s">
        <v>2</v>
      </c>
      <c r="B32" s="2782">
        <v>2122</v>
      </c>
      <c r="C32" s="2997" t="s">
        <v>2449</v>
      </c>
      <c r="D32" s="2998"/>
      <c r="E32" s="2765">
        <v>24691</v>
      </c>
      <c r="F32" s="2783">
        <v>21315.88</v>
      </c>
      <c r="G32" s="2752">
        <v>24691</v>
      </c>
    </row>
    <row r="33" spans="1:10" s="2736" customFormat="1" ht="13.5" customHeight="1" x14ac:dyDescent="0.25">
      <c r="A33" s="2749" t="s">
        <v>2</v>
      </c>
      <c r="B33" s="2782">
        <v>2122</v>
      </c>
      <c r="C33" s="2997" t="s">
        <v>2450</v>
      </c>
      <c r="D33" s="2998"/>
      <c r="E33" s="2765">
        <v>7805.43</v>
      </c>
      <c r="F33" s="2783">
        <v>10073.86</v>
      </c>
      <c r="G33" s="2752">
        <v>7639.12</v>
      </c>
      <c r="H33" s="2784"/>
    </row>
    <row r="34" spans="1:10" s="2736" customFormat="1" ht="13.5" customHeight="1" x14ac:dyDescent="0.25">
      <c r="A34" s="2749" t="s">
        <v>2</v>
      </c>
      <c r="B34" s="2782">
        <v>2122</v>
      </c>
      <c r="C34" s="2997" t="s">
        <v>2451</v>
      </c>
      <c r="D34" s="2998"/>
      <c r="E34" s="2765">
        <v>0</v>
      </c>
      <c r="F34" s="2783">
        <v>0</v>
      </c>
      <c r="G34" s="2752">
        <v>0</v>
      </c>
      <c r="H34" s="2784"/>
      <c r="J34" s="2785"/>
    </row>
    <row r="35" spans="1:10" s="2736" customFormat="1" ht="13.5" customHeight="1" x14ac:dyDescent="0.25">
      <c r="A35" s="2749" t="s">
        <v>2</v>
      </c>
      <c r="B35" s="2782">
        <v>2122</v>
      </c>
      <c r="C35" s="2997" t="s">
        <v>2452</v>
      </c>
      <c r="D35" s="2998"/>
      <c r="E35" s="2765">
        <v>9053.41</v>
      </c>
      <c r="F35" s="2783">
        <v>6198.79</v>
      </c>
      <c r="G35" s="2752">
        <v>8337</v>
      </c>
      <c r="H35" s="2784"/>
      <c r="I35" s="2785"/>
    </row>
    <row r="36" spans="1:10" s="2736" customFormat="1" ht="13.5" customHeight="1" x14ac:dyDescent="0.25">
      <c r="A36" s="2749" t="s">
        <v>2</v>
      </c>
      <c r="B36" s="2782">
        <v>2122</v>
      </c>
      <c r="C36" s="2997" t="s">
        <v>2453</v>
      </c>
      <c r="D36" s="2998"/>
      <c r="E36" s="2765">
        <v>9967</v>
      </c>
      <c r="F36" s="2783">
        <v>0</v>
      </c>
      <c r="G36" s="2752">
        <v>9000</v>
      </c>
      <c r="H36" s="2784"/>
    </row>
    <row r="37" spans="1:10" s="2736" customFormat="1" ht="13.5" customHeight="1" x14ac:dyDescent="0.25">
      <c r="A37" s="2749" t="s">
        <v>2</v>
      </c>
      <c r="B37" s="2782">
        <v>2122</v>
      </c>
      <c r="C37" s="2997" t="s">
        <v>2454</v>
      </c>
      <c r="D37" s="2998"/>
      <c r="E37" s="2765">
        <v>232</v>
      </c>
      <c r="F37" s="2783">
        <v>232</v>
      </c>
      <c r="G37" s="2752">
        <v>232</v>
      </c>
      <c r="H37" s="2784"/>
    </row>
    <row r="38" spans="1:10" s="2736" customFormat="1" ht="13.5" customHeight="1" x14ac:dyDescent="0.25">
      <c r="A38" s="2749" t="s">
        <v>2</v>
      </c>
      <c r="B38" s="2782">
        <v>2122</v>
      </c>
      <c r="C38" s="2997" t="s">
        <v>2455</v>
      </c>
      <c r="D38" s="2998"/>
      <c r="E38" s="2765">
        <v>0</v>
      </c>
      <c r="F38" s="2783">
        <v>0</v>
      </c>
      <c r="G38" s="2752">
        <v>0</v>
      </c>
    </row>
    <row r="39" spans="1:10" s="2736" customFormat="1" ht="13.5" customHeight="1" x14ac:dyDescent="0.25">
      <c r="A39" s="2749" t="s">
        <v>2</v>
      </c>
      <c r="B39" s="2782">
        <v>2122</v>
      </c>
      <c r="C39" s="2997" t="s">
        <v>2456</v>
      </c>
      <c r="D39" s="2998"/>
      <c r="E39" s="2765">
        <v>0</v>
      </c>
      <c r="F39" s="2783">
        <v>7430</v>
      </c>
      <c r="G39" s="2752">
        <v>0</v>
      </c>
    </row>
    <row r="40" spans="1:10" s="2736" customFormat="1" ht="13.5" customHeight="1" x14ac:dyDescent="0.25">
      <c r="A40" s="2749" t="s">
        <v>2</v>
      </c>
      <c r="B40" s="2782" t="s">
        <v>2457</v>
      </c>
      <c r="C40" s="2997" t="s">
        <v>2458</v>
      </c>
      <c r="D40" s="2998"/>
      <c r="E40" s="2765">
        <v>4000</v>
      </c>
      <c r="F40" s="2783">
        <v>0</v>
      </c>
      <c r="G40" s="2752">
        <v>45000</v>
      </c>
    </row>
    <row r="41" spans="1:10" s="2736" customFormat="1" ht="13.5" customHeight="1" x14ac:dyDescent="0.25">
      <c r="A41" s="2749" t="s">
        <v>2</v>
      </c>
      <c r="B41" s="2782" t="s">
        <v>2459</v>
      </c>
      <c r="C41" s="2997" t="s">
        <v>2460</v>
      </c>
      <c r="D41" s="2998"/>
      <c r="E41" s="2765">
        <v>4000</v>
      </c>
      <c r="F41" s="2783">
        <v>13835.16</v>
      </c>
      <c r="G41" s="2752">
        <v>0</v>
      </c>
      <c r="H41" s="2786"/>
    </row>
    <row r="42" spans="1:10" s="2736" customFormat="1" ht="13.5" customHeight="1" thickBot="1" x14ac:dyDescent="0.3">
      <c r="A42" s="2787" t="s">
        <v>2</v>
      </c>
      <c r="B42" s="2788" t="s">
        <v>2461</v>
      </c>
      <c r="C42" s="2999" t="s">
        <v>2462</v>
      </c>
      <c r="D42" s="3000"/>
      <c r="E42" s="2768">
        <v>35144.5</v>
      </c>
      <c r="F42" s="2789">
        <v>66976.63</v>
      </c>
      <c r="G42" s="2790">
        <v>29911.5</v>
      </c>
    </row>
    <row r="43" spans="1:10" s="2736" customFormat="1" ht="13.5" customHeight="1" thickBot="1" x14ac:dyDescent="0.3">
      <c r="A43" s="2738" t="s">
        <v>1</v>
      </c>
      <c r="B43" s="2989" t="s">
        <v>2463</v>
      </c>
      <c r="C43" s="2989"/>
      <c r="D43" s="2990"/>
      <c r="E43" s="2742">
        <f>SUM(E44:E44)</f>
        <v>0</v>
      </c>
      <c r="F43" s="2760">
        <f>F44</f>
        <v>35854.61</v>
      </c>
      <c r="G43" s="2761">
        <f>SUM(G44:G44)</f>
        <v>0</v>
      </c>
    </row>
    <row r="44" spans="1:10" s="2736" customFormat="1" ht="13.5" customHeight="1" thickBot="1" x14ac:dyDescent="0.3">
      <c r="A44" s="2779" t="s">
        <v>2</v>
      </c>
      <c r="B44" s="2780" t="s">
        <v>2464</v>
      </c>
      <c r="C44" s="2991" t="s">
        <v>2465</v>
      </c>
      <c r="D44" s="2992"/>
      <c r="E44" s="2750">
        <v>0</v>
      </c>
      <c r="F44" s="2751">
        <v>35854.61</v>
      </c>
      <c r="G44" s="2781">
        <v>0</v>
      </c>
    </row>
    <row r="45" spans="1:10" s="2736" customFormat="1" ht="13.5" customHeight="1" thickBot="1" x14ac:dyDescent="0.3">
      <c r="A45" s="2738" t="s">
        <v>1</v>
      </c>
      <c r="B45" s="2989" t="s">
        <v>1313</v>
      </c>
      <c r="C45" s="2989"/>
      <c r="D45" s="2990"/>
      <c r="E45" s="2742">
        <f>SUM(E46:E48)</f>
        <v>132610.78</v>
      </c>
      <c r="F45" s="2760">
        <f>SUM(F46:F48)</f>
        <v>8395285.7999999989</v>
      </c>
      <c r="G45" s="2761">
        <f>SUM(G46:G48)</f>
        <v>142776.57999999999</v>
      </c>
    </row>
    <row r="46" spans="1:10" s="2736" customFormat="1" ht="13.5" customHeight="1" x14ac:dyDescent="0.25">
      <c r="A46" s="2779" t="s">
        <v>2</v>
      </c>
      <c r="B46" s="2780">
        <v>4112</v>
      </c>
      <c r="C46" s="2991" t="s">
        <v>2466</v>
      </c>
      <c r="D46" s="2992"/>
      <c r="E46" s="2750">
        <v>105039.9</v>
      </c>
      <c r="F46" s="2751">
        <v>100038</v>
      </c>
      <c r="G46" s="2781">
        <f>110291.9+4913.8</f>
        <v>115205.7</v>
      </c>
    </row>
    <row r="47" spans="1:10" s="2736" customFormat="1" ht="13.5" customHeight="1" x14ac:dyDescent="0.25">
      <c r="A47" s="2787" t="s">
        <v>2</v>
      </c>
      <c r="B47" s="2791" t="s">
        <v>2467</v>
      </c>
      <c r="C47" s="2792" t="s">
        <v>2468</v>
      </c>
      <c r="D47" s="2793"/>
      <c r="E47" s="2768">
        <v>0</v>
      </c>
      <c r="F47" s="2789">
        <v>8266395.0599999996</v>
      </c>
      <c r="G47" s="2790">
        <v>0</v>
      </c>
    </row>
    <row r="48" spans="1:10" s="2736" customFormat="1" ht="13.5" customHeight="1" thickBot="1" x14ac:dyDescent="0.3">
      <c r="A48" s="2794" t="s">
        <v>2</v>
      </c>
      <c r="B48" s="2795">
        <v>4121</v>
      </c>
      <c r="C48" s="2993" t="s">
        <v>2469</v>
      </c>
      <c r="D48" s="2994"/>
      <c r="E48" s="2796">
        <v>27570.880000000001</v>
      </c>
      <c r="F48" s="2797">
        <v>28852.74</v>
      </c>
      <c r="G48" s="2798">
        <v>27570.880000000001</v>
      </c>
    </row>
    <row r="49" spans="1:7" s="2736" customFormat="1" ht="13.5" customHeight="1" thickBot="1" x14ac:dyDescent="0.3">
      <c r="A49" s="2738" t="s">
        <v>1</v>
      </c>
      <c r="B49" s="2989" t="s">
        <v>2470</v>
      </c>
      <c r="C49" s="2989"/>
      <c r="D49" s="2990"/>
      <c r="E49" s="2742">
        <f>SUM(E50:E50)</f>
        <v>0</v>
      </c>
      <c r="F49" s="2760">
        <f>F50</f>
        <v>572908.14</v>
      </c>
      <c r="G49" s="2761">
        <f>SUM(G50:G50)</f>
        <v>0</v>
      </c>
    </row>
    <row r="50" spans="1:7" s="2736" customFormat="1" ht="13.5" customHeight="1" thickBot="1" x14ac:dyDescent="0.3">
      <c r="A50" s="2787" t="s">
        <v>2</v>
      </c>
      <c r="B50" s="2799" t="s">
        <v>2471</v>
      </c>
      <c r="C50" s="2993" t="s">
        <v>2472</v>
      </c>
      <c r="D50" s="2994"/>
      <c r="E50" s="2768">
        <v>0</v>
      </c>
      <c r="F50" s="2789">
        <v>572908.14</v>
      </c>
      <c r="G50" s="2790">
        <v>0</v>
      </c>
    </row>
    <row r="51" spans="1:7" s="2736" customFormat="1" ht="13.5" customHeight="1" thickBot="1" x14ac:dyDescent="0.3">
      <c r="A51" s="2738" t="s">
        <v>1</v>
      </c>
      <c r="B51" s="2990" t="s">
        <v>415</v>
      </c>
      <c r="C51" s="2995"/>
      <c r="D51" s="2996"/>
      <c r="E51" s="2742">
        <f>E52</f>
        <v>310000</v>
      </c>
      <c r="F51" s="2760">
        <f>F52</f>
        <v>2324569.31</v>
      </c>
      <c r="G51" s="2761">
        <f>G52</f>
        <v>545000</v>
      </c>
    </row>
    <row r="52" spans="1:7" s="2736" customFormat="1" ht="13.5" customHeight="1" thickBot="1" x14ac:dyDescent="0.3">
      <c r="A52" s="2787" t="s">
        <v>2</v>
      </c>
      <c r="B52" s="2788">
        <v>8115</v>
      </c>
      <c r="C52" s="2987" t="s">
        <v>2441</v>
      </c>
      <c r="D52" s="2988"/>
      <c r="E52" s="2800">
        <v>310000</v>
      </c>
      <c r="F52" s="2801">
        <v>2324569.31</v>
      </c>
      <c r="G52" s="2802">
        <v>545000</v>
      </c>
    </row>
    <row r="53" spans="1:7" s="2736" customFormat="1" ht="13.5" customHeight="1" thickBot="1" x14ac:dyDescent="0.3">
      <c r="A53" s="2738" t="s">
        <v>1</v>
      </c>
      <c r="B53" s="2989" t="s">
        <v>2473</v>
      </c>
      <c r="C53" s="2989"/>
      <c r="D53" s="2990"/>
      <c r="E53" s="2742">
        <f>E28+E43+E45+E49+E51</f>
        <v>3886424.12</v>
      </c>
      <c r="F53" s="2760">
        <f>F28+F45+F43+F49+F51</f>
        <v>14455815.42</v>
      </c>
      <c r="G53" s="2761">
        <f>G28+G43+G45+G49+G51</f>
        <v>4932507.2</v>
      </c>
    </row>
    <row r="55" spans="1:7" x14ac:dyDescent="0.2">
      <c r="E55" s="2803"/>
      <c r="F55" s="2803"/>
    </row>
    <row r="56" spans="1:7" x14ac:dyDescent="0.2">
      <c r="G56" s="2804"/>
    </row>
    <row r="57" spans="1:7" x14ac:dyDescent="0.2">
      <c r="E57" s="2804"/>
      <c r="F57" s="2804"/>
      <c r="G57" s="2804"/>
    </row>
    <row r="58" spans="1:7" x14ac:dyDescent="0.2">
      <c r="G58" s="2804"/>
    </row>
    <row r="59" spans="1:7" x14ac:dyDescent="0.2">
      <c r="E59" s="2805"/>
    </row>
  </sheetData>
  <mergeCells count="44">
    <mergeCell ref="A16:D16"/>
    <mergeCell ref="A1:G1"/>
    <mergeCell ref="A5:G5"/>
    <mergeCell ref="A7:D7"/>
    <mergeCell ref="A8:D8"/>
    <mergeCell ref="B9:D9"/>
    <mergeCell ref="B10:D10"/>
    <mergeCell ref="B11:D11"/>
    <mergeCell ref="A12:B12"/>
    <mergeCell ref="A13:D13"/>
    <mergeCell ref="B14:D14"/>
    <mergeCell ref="B15:D15"/>
    <mergeCell ref="C32:D32"/>
    <mergeCell ref="B17:D17"/>
    <mergeCell ref="B18:D18"/>
    <mergeCell ref="A19:D19"/>
    <mergeCell ref="B20:D20"/>
    <mergeCell ref="A21:D21"/>
    <mergeCell ref="A25:G25"/>
    <mergeCell ref="A27:D27"/>
    <mergeCell ref="B28:D28"/>
    <mergeCell ref="C29:D29"/>
    <mergeCell ref="C30:D30"/>
    <mergeCell ref="C31:D31"/>
    <mergeCell ref="C44:D44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B43:D43"/>
    <mergeCell ref="C52:D52"/>
    <mergeCell ref="B53:D53"/>
    <mergeCell ref="B45:D45"/>
    <mergeCell ref="C46:D46"/>
    <mergeCell ref="C48:D48"/>
    <mergeCell ref="B49:D49"/>
    <mergeCell ref="C50:D50"/>
    <mergeCell ref="B51:D51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B56F3-7508-43AA-8BC5-290B000DC098}">
  <sheetPr>
    <tabColor theme="7" tint="0.59999389629810485"/>
  </sheetPr>
  <dimension ref="A1:G165"/>
  <sheetViews>
    <sheetView zoomScaleNormal="100" workbookViewId="0">
      <selection activeCell="K9" sqref="K9"/>
    </sheetView>
  </sheetViews>
  <sheetFormatPr defaultRowHeight="12.75" x14ac:dyDescent="0.2"/>
  <cols>
    <col min="1" max="1" width="12.140625" style="2722" customWidth="1"/>
    <col min="2" max="2" width="3.7109375" style="2722" customWidth="1"/>
    <col min="3" max="5" width="5.42578125" style="2722" customWidth="1"/>
    <col min="6" max="6" width="70" style="2722" customWidth="1"/>
    <col min="7" max="7" width="13.7109375" style="2722" customWidth="1"/>
    <col min="8" max="193" width="9.140625" style="2722"/>
    <col min="194" max="194" width="8.140625" style="2722" customWidth="1"/>
    <col min="195" max="195" width="3.7109375" style="2722" customWidth="1"/>
    <col min="196" max="198" width="5.42578125" style="2722" customWidth="1"/>
    <col min="199" max="199" width="50.28515625" style="2722" customWidth="1"/>
    <col min="200" max="200" width="12.7109375" style="2722" customWidth="1"/>
    <col min="201" max="201" width="11.7109375" style="2722" bestFit="1" customWidth="1"/>
    <col min="202" max="202" width="9.140625" style="2722"/>
    <col min="203" max="203" width="11.42578125" style="2722" customWidth="1"/>
    <col min="204" max="204" width="11.7109375" style="2722" bestFit="1" customWidth="1"/>
    <col min="205" max="206" width="10" style="2722" bestFit="1" customWidth="1"/>
    <col min="207" max="207" width="4.5703125" style="2722" customWidth="1"/>
    <col min="208" max="208" width="9.140625" style="2722"/>
    <col min="209" max="209" width="4" style="2722" bestFit="1" customWidth="1"/>
    <col min="210" max="210" width="15.28515625" style="2722" customWidth="1"/>
    <col min="211" max="211" width="9.140625" style="2722"/>
    <col min="212" max="212" width="11.7109375" style="2722" customWidth="1"/>
    <col min="213" max="449" width="9.140625" style="2722"/>
    <col min="450" max="450" width="8.140625" style="2722" customWidth="1"/>
    <col min="451" max="451" width="3.7109375" style="2722" customWidth="1"/>
    <col min="452" max="454" width="5.42578125" style="2722" customWidth="1"/>
    <col min="455" max="455" width="50.28515625" style="2722" customWidth="1"/>
    <col min="456" max="456" width="12.7109375" style="2722" customWidth="1"/>
    <col min="457" max="457" width="11.7109375" style="2722" bestFit="1" customWidth="1"/>
    <col min="458" max="458" width="9.140625" style="2722"/>
    <col min="459" max="459" width="11.42578125" style="2722" customWidth="1"/>
    <col min="460" max="460" width="11.7109375" style="2722" bestFit="1" customWidth="1"/>
    <col min="461" max="462" width="10" style="2722" bestFit="1" customWidth="1"/>
    <col min="463" max="463" width="4.5703125" style="2722" customWidth="1"/>
    <col min="464" max="464" width="9.140625" style="2722"/>
    <col min="465" max="465" width="4" style="2722" bestFit="1" customWidth="1"/>
    <col min="466" max="466" width="15.28515625" style="2722" customWidth="1"/>
    <col min="467" max="467" width="9.140625" style="2722"/>
    <col min="468" max="468" width="11.7109375" style="2722" customWidth="1"/>
    <col min="469" max="705" width="9.140625" style="2722"/>
    <col min="706" max="706" width="8.140625" style="2722" customWidth="1"/>
    <col min="707" max="707" width="3.7109375" style="2722" customWidth="1"/>
    <col min="708" max="710" width="5.42578125" style="2722" customWidth="1"/>
    <col min="711" max="711" width="50.28515625" style="2722" customWidth="1"/>
    <col min="712" max="712" width="12.7109375" style="2722" customWidth="1"/>
    <col min="713" max="713" width="11.7109375" style="2722" bestFit="1" customWidth="1"/>
    <col min="714" max="714" width="9.140625" style="2722"/>
    <col min="715" max="715" width="11.42578125" style="2722" customWidth="1"/>
    <col min="716" max="716" width="11.7109375" style="2722" bestFit="1" customWidth="1"/>
    <col min="717" max="718" width="10" style="2722" bestFit="1" customWidth="1"/>
    <col min="719" max="719" width="4.5703125" style="2722" customWidth="1"/>
    <col min="720" max="720" width="9.140625" style="2722"/>
    <col min="721" max="721" width="4" style="2722" bestFit="1" customWidth="1"/>
    <col min="722" max="722" width="15.28515625" style="2722" customWidth="1"/>
    <col min="723" max="723" width="9.140625" style="2722"/>
    <col min="724" max="724" width="11.7109375" style="2722" customWidth="1"/>
    <col min="725" max="961" width="9.140625" style="2722"/>
    <col min="962" max="962" width="8.140625" style="2722" customWidth="1"/>
    <col min="963" max="963" width="3.7109375" style="2722" customWidth="1"/>
    <col min="964" max="966" width="5.42578125" style="2722" customWidth="1"/>
    <col min="967" max="967" width="50.28515625" style="2722" customWidth="1"/>
    <col min="968" max="968" width="12.7109375" style="2722" customWidth="1"/>
    <col min="969" max="969" width="11.7109375" style="2722" bestFit="1" customWidth="1"/>
    <col min="970" max="970" width="9.140625" style="2722"/>
    <col min="971" max="971" width="11.42578125" style="2722" customWidth="1"/>
    <col min="972" max="972" width="11.7109375" style="2722" bestFit="1" customWidth="1"/>
    <col min="973" max="974" width="10" style="2722" bestFit="1" customWidth="1"/>
    <col min="975" max="975" width="4.5703125" style="2722" customWidth="1"/>
    <col min="976" max="976" width="9.140625" style="2722"/>
    <col min="977" max="977" width="4" style="2722" bestFit="1" customWidth="1"/>
    <col min="978" max="978" width="15.28515625" style="2722" customWidth="1"/>
    <col min="979" max="979" width="9.140625" style="2722"/>
    <col min="980" max="980" width="11.7109375" style="2722" customWidth="1"/>
    <col min="981" max="1217" width="9.140625" style="2722"/>
    <col min="1218" max="1218" width="8.140625" style="2722" customWidth="1"/>
    <col min="1219" max="1219" width="3.7109375" style="2722" customWidth="1"/>
    <col min="1220" max="1222" width="5.42578125" style="2722" customWidth="1"/>
    <col min="1223" max="1223" width="50.28515625" style="2722" customWidth="1"/>
    <col min="1224" max="1224" width="12.7109375" style="2722" customWidth="1"/>
    <col min="1225" max="1225" width="11.7109375" style="2722" bestFit="1" customWidth="1"/>
    <col min="1226" max="1226" width="9.140625" style="2722"/>
    <col min="1227" max="1227" width="11.42578125" style="2722" customWidth="1"/>
    <col min="1228" max="1228" width="11.7109375" style="2722" bestFit="1" customWidth="1"/>
    <col min="1229" max="1230" width="10" style="2722" bestFit="1" customWidth="1"/>
    <col min="1231" max="1231" width="4.5703125" style="2722" customWidth="1"/>
    <col min="1232" max="1232" width="9.140625" style="2722"/>
    <col min="1233" max="1233" width="4" style="2722" bestFit="1" customWidth="1"/>
    <col min="1234" max="1234" width="15.28515625" style="2722" customWidth="1"/>
    <col min="1235" max="1235" width="9.140625" style="2722"/>
    <col min="1236" max="1236" width="11.7109375" style="2722" customWidth="1"/>
    <col min="1237" max="1473" width="9.140625" style="2722"/>
    <col min="1474" max="1474" width="8.140625" style="2722" customWidth="1"/>
    <col min="1475" max="1475" width="3.7109375" style="2722" customWidth="1"/>
    <col min="1476" max="1478" width="5.42578125" style="2722" customWidth="1"/>
    <col min="1479" max="1479" width="50.28515625" style="2722" customWidth="1"/>
    <col min="1480" max="1480" width="12.7109375" style="2722" customWidth="1"/>
    <col min="1481" max="1481" width="11.7109375" style="2722" bestFit="1" customWidth="1"/>
    <col min="1482" max="1482" width="9.140625" style="2722"/>
    <col min="1483" max="1483" width="11.42578125" style="2722" customWidth="1"/>
    <col min="1484" max="1484" width="11.7109375" style="2722" bestFit="1" customWidth="1"/>
    <col min="1485" max="1486" width="10" style="2722" bestFit="1" customWidth="1"/>
    <col min="1487" max="1487" width="4.5703125" style="2722" customWidth="1"/>
    <col min="1488" max="1488" width="9.140625" style="2722"/>
    <col min="1489" max="1489" width="4" style="2722" bestFit="1" customWidth="1"/>
    <col min="1490" max="1490" width="15.28515625" style="2722" customWidth="1"/>
    <col min="1491" max="1491" width="9.140625" style="2722"/>
    <col min="1492" max="1492" width="11.7109375" style="2722" customWidth="1"/>
    <col min="1493" max="1729" width="9.140625" style="2722"/>
    <col min="1730" max="1730" width="8.140625" style="2722" customWidth="1"/>
    <col min="1731" max="1731" width="3.7109375" style="2722" customWidth="1"/>
    <col min="1732" max="1734" width="5.42578125" style="2722" customWidth="1"/>
    <col min="1735" max="1735" width="50.28515625" style="2722" customWidth="1"/>
    <col min="1736" max="1736" width="12.7109375" style="2722" customWidth="1"/>
    <col min="1737" max="1737" width="11.7109375" style="2722" bestFit="1" customWidth="1"/>
    <col min="1738" max="1738" width="9.140625" style="2722"/>
    <col min="1739" max="1739" width="11.42578125" style="2722" customWidth="1"/>
    <col min="1740" max="1740" width="11.7109375" style="2722" bestFit="1" customWidth="1"/>
    <col min="1741" max="1742" width="10" style="2722" bestFit="1" customWidth="1"/>
    <col min="1743" max="1743" width="4.5703125" style="2722" customWidth="1"/>
    <col min="1744" max="1744" width="9.140625" style="2722"/>
    <col min="1745" max="1745" width="4" style="2722" bestFit="1" customWidth="1"/>
    <col min="1746" max="1746" width="15.28515625" style="2722" customWidth="1"/>
    <col min="1747" max="1747" width="9.140625" style="2722"/>
    <col min="1748" max="1748" width="11.7109375" style="2722" customWidth="1"/>
    <col min="1749" max="1985" width="9.140625" style="2722"/>
    <col min="1986" max="1986" width="8.140625" style="2722" customWidth="1"/>
    <col min="1987" max="1987" width="3.7109375" style="2722" customWidth="1"/>
    <col min="1988" max="1990" width="5.42578125" style="2722" customWidth="1"/>
    <col min="1991" max="1991" width="50.28515625" style="2722" customWidth="1"/>
    <col min="1992" max="1992" width="12.7109375" style="2722" customWidth="1"/>
    <col min="1993" max="1993" width="11.7109375" style="2722" bestFit="1" customWidth="1"/>
    <col min="1994" max="1994" width="9.140625" style="2722"/>
    <col min="1995" max="1995" width="11.42578125" style="2722" customWidth="1"/>
    <col min="1996" max="1996" width="11.7109375" style="2722" bestFit="1" customWidth="1"/>
    <col min="1997" max="1998" width="10" style="2722" bestFit="1" customWidth="1"/>
    <col min="1999" max="1999" width="4.5703125" style="2722" customWidth="1"/>
    <col min="2000" max="2000" width="9.140625" style="2722"/>
    <col min="2001" max="2001" width="4" style="2722" bestFit="1" customWidth="1"/>
    <col min="2002" max="2002" width="15.28515625" style="2722" customWidth="1"/>
    <col min="2003" max="2003" width="9.140625" style="2722"/>
    <col min="2004" max="2004" width="11.7109375" style="2722" customWidth="1"/>
    <col min="2005" max="2241" width="9.140625" style="2722"/>
    <col min="2242" max="2242" width="8.140625" style="2722" customWidth="1"/>
    <col min="2243" max="2243" width="3.7109375" style="2722" customWidth="1"/>
    <col min="2244" max="2246" width="5.42578125" style="2722" customWidth="1"/>
    <col min="2247" max="2247" width="50.28515625" style="2722" customWidth="1"/>
    <col min="2248" max="2248" width="12.7109375" style="2722" customWidth="1"/>
    <col min="2249" max="2249" width="11.7109375" style="2722" bestFit="1" customWidth="1"/>
    <col min="2250" max="2250" width="9.140625" style="2722"/>
    <col min="2251" max="2251" width="11.42578125" style="2722" customWidth="1"/>
    <col min="2252" max="2252" width="11.7109375" style="2722" bestFit="1" customWidth="1"/>
    <col min="2253" max="2254" width="10" style="2722" bestFit="1" customWidth="1"/>
    <col min="2255" max="2255" width="4.5703125" style="2722" customWidth="1"/>
    <col min="2256" max="2256" width="9.140625" style="2722"/>
    <col min="2257" max="2257" width="4" style="2722" bestFit="1" customWidth="1"/>
    <col min="2258" max="2258" width="15.28515625" style="2722" customWidth="1"/>
    <col min="2259" max="2259" width="9.140625" style="2722"/>
    <col min="2260" max="2260" width="11.7109375" style="2722" customWidth="1"/>
    <col min="2261" max="2497" width="9.140625" style="2722"/>
    <col min="2498" max="2498" width="8.140625" style="2722" customWidth="1"/>
    <col min="2499" max="2499" width="3.7109375" style="2722" customWidth="1"/>
    <col min="2500" max="2502" width="5.42578125" style="2722" customWidth="1"/>
    <col min="2503" max="2503" width="50.28515625" style="2722" customWidth="1"/>
    <col min="2504" max="2504" width="12.7109375" style="2722" customWidth="1"/>
    <col min="2505" max="2505" width="11.7109375" style="2722" bestFit="1" customWidth="1"/>
    <col min="2506" max="2506" width="9.140625" style="2722"/>
    <col min="2507" max="2507" width="11.42578125" style="2722" customWidth="1"/>
    <col min="2508" max="2508" width="11.7109375" style="2722" bestFit="1" customWidth="1"/>
    <col min="2509" max="2510" width="10" style="2722" bestFit="1" customWidth="1"/>
    <col min="2511" max="2511" width="4.5703125" style="2722" customWidth="1"/>
    <col min="2512" max="2512" width="9.140625" style="2722"/>
    <col min="2513" max="2513" width="4" style="2722" bestFit="1" customWidth="1"/>
    <col min="2514" max="2514" width="15.28515625" style="2722" customWidth="1"/>
    <col min="2515" max="2515" width="9.140625" style="2722"/>
    <col min="2516" max="2516" width="11.7109375" style="2722" customWidth="1"/>
    <col min="2517" max="2753" width="9.140625" style="2722"/>
    <col min="2754" max="2754" width="8.140625" style="2722" customWidth="1"/>
    <col min="2755" max="2755" width="3.7109375" style="2722" customWidth="1"/>
    <col min="2756" max="2758" width="5.42578125" style="2722" customWidth="1"/>
    <col min="2759" max="2759" width="50.28515625" style="2722" customWidth="1"/>
    <col min="2760" max="2760" width="12.7109375" style="2722" customWidth="1"/>
    <col min="2761" max="2761" width="11.7109375" style="2722" bestFit="1" customWidth="1"/>
    <col min="2762" max="2762" width="9.140625" style="2722"/>
    <col min="2763" max="2763" width="11.42578125" style="2722" customWidth="1"/>
    <col min="2764" max="2764" width="11.7109375" style="2722" bestFit="1" customWidth="1"/>
    <col min="2765" max="2766" width="10" style="2722" bestFit="1" customWidth="1"/>
    <col min="2767" max="2767" width="4.5703125" style="2722" customWidth="1"/>
    <col min="2768" max="2768" width="9.140625" style="2722"/>
    <col min="2769" max="2769" width="4" style="2722" bestFit="1" customWidth="1"/>
    <col min="2770" max="2770" width="15.28515625" style="2722" customWidth="1"/>
    <col min="2771" max="2771" width="9.140625" style="2722"/>
    <col min="2772" max="2772" width="11.7109375" style="2722" customWidth="1"/>
    <col min="2773" max="3009" width="9.140625" style="2722"/>
    <col min="3010" max="3010" width="8.140625" style="2722" customWidth="1"/>
    <col min="3011" max="3011" width="3.7109375" style="2722" customWidth="1"/>
    <col min="3012" max="3014" width="5.42578125" style="2722" customWidth="1"/>
    <col min="3015" max="3015" width="50.28515625" style="2722" customWidth="1"/>
    <col min="3016" max="3016" width="12.7109375" style="2722" customWidth="1"/>
    <col min="3017" max="3017" width="11.7109375" style="2722" bestFit="1" customWidth="1"/>
    <col min="3018" max="3018" width="9.140625" style="2722"/>
    <col min="3019" max="3019" width="11.42578125" style="2722" customWidth="1"/>
    <col min="3020" max="3020" width="11.7109375" style="2722" bestFit="1" customWidth="1"/>
    <col min="3021" max="3022" width="10" style="2722" bestFit="1" customWidth="1"/>
    <col min="3023" max="3023" width="4.5703125" style="2722" customWidth="1"/>
    <col min="3024" max="3024" width="9.140625" style="2722"/>
    <col min="3025" max="3025" width="4" style="2722" bestFit="1" customWidth="1"/>
    <col min="3026" max="3026" width="15.28515625" style="2722" customWidth="1"/>
    <col min="3027" max="3027" width="9.140625" style="2722"/>
    <col min="3028" max="3028" width="11.7109375" style="2722" customWidth="1"/>
    <col min="3029" max="3265" width="9.140625" style="2722"/>
    <col min="3266" max="3266" width="8.140625" style="2722" customWidth="1"/>
    <col min="3267" max="3267" width="3.7109375" style="2722" customWidth="1"/>
    <col min="3268" max="3270" width="5.42578125" style="2722" customWidth="1"/>
    <col min="3271" max="3271" width="50.28515625" style="2722" customWidth="1"/>
    <col min="3272" max="3272" width="12.7109375" style="2722" customWidth="1"/>
    <col min="3273" max="3273" width="11.7109375" style="2722" bestFit="1" customWidth="1"/>
    <col min="3274" max="3274" width="9.140625" style="2722"/>
    <col min="3275" max="3275" width="11.42578125" style="2722" customWidth="1"/>
    <col min="3276" max="3276" width="11.7109375" style="2722" bestFit="1" customWidth="1"/>
    <col min="3277" max="3278" width="10" style="2722" bestFit="1" customWidth="1"/>
    <col min="3279" max="3279" width="4.5703125" style="2722" customWidth="1"/>
    <col min="3280" max="3280" width="9.140625" style="2722"/>
    <col min="3281" max="3281" width="4" style="2722" bestFit="1" customWidth="1"/>
    <col min="3282" max="3282" width="15.28515625" style="2722" customWidth="1"/>
    <col min="3283" max="3283" width="9.140625" style="2722"/>
    <col min="3284" max="3284" width="11.7109375" style="2722" customWidth="1"/>
    <col min="3285" max="3521" width="9.140625" style="2722"/>
    <col min="3522" max="3522" width="8.140625" style="2722" customWidth="1"/>
    <col min="3523" max="3523" width="3.7109375" style="2722" customWidth="1"/>
    <col min="3524" max="3526" width="5.42578125" style="2722" customWidth="1"/>
    <col min="3527" max="3527" width="50.28515625" style="2722" customWidth="1"/>
    <col min="3528" max="3528" width="12.7109375" style="2722" customWidth="1"/>
    <col min="3529" max="3529" width="11.7109375" style="2722" bestFit="1" customWidth="1"/>
    <col min="3530" max="3530" width="9.140625" style="2722"/>
    <col min="3531" max="3531" width="11.42578125" style="2722" customWidth="1"/>
    <col min="3532" max="3532" width="11.7109375" style="2722" bestFit="1" customWidth="1"/>
    <col min="3533" max="3534" width="10" style="2722" bestFit="1" customWidth="1"/>
    <col min="3535" max="3535" width="4.5703125" style="2722" customWidth="1"/>
    <col min="3536" max="3536" width="9.140625" style="2722"/>
    <col min="3537" max="3537" width="4" style="2722" bestFit="1" customWidth="1"/>
    <col min="3538" max="3538" width="15.28515625" style="2722" customWidth="1"/>
    <col min="3539" max="3539" width="9.140625" style="2722"/>
    <col min="3540" max="3540" width="11.7109375" style="2722" customWidth="1"/>
    <col min="3541" max="3777" width="9.140625" style="2722"/>
    <col min="3778" max="3778" width="8.140625" style="2722" customWidth="1"/>
    <col min="3779" max="3779" width="3.7109375" style="2722" customWidth="1"/>
    <col min="3780" max="3782" width="5.42578125" style="2722" customWidth="1"/>
    <col min="3783" max="3783" width="50.28515625" style="2722" customWidth="1"/>
    <col min="3784" max="3784" width="12.7109375" style="2722" customWidth="1"/>
    <col min="3785" max="3785" width="11.7109375" style="2722" bestFit="1" customWidth="1"/>
    <col min="3786" max="3786" width="9.140625" style="2722"/>
    <col min="3787" max="3787" width="11.42578125" style="2722" customWidth="1"/>
    <col min="3788" max="3788" width="11.7109375" style="2722" bestFit="1" customWidth="1"/>
    <col min="3789" max="3790" width="10" style="2722" bestFit="1" customWidth="1"/>
    <col min="3791" max="3791" width="4.5703125" style="2722" customWidth="1"/>
    <col min="3792" max="3792" width="9.140625" style="2722"/>
    <col min="3793" max="3793" width="4" style="2722" bestFit="1" customWidth="1"/>
    <col min="3794" max="3794" width="15.28515625" style="2722" customWidth="1"/>
    <col min="3795" max="3795" width="9.140625" style="2722"/>
    <col min="3796" max="3796" width="11.7109375" style="2722" customWidth="1"/>
    <col min="3797" max="4033" width="9.140625" style="2722"/>
    <col min="4034" max="4034" width="8.140625" style="2722" customWidth="1"/>
    <col min="4035" max="4035" width="3.7109375" style="2722" customWidth="1"/>
    <col min="4036" max="4038" width="5.42578125" style="2722" customWidth="1"/>
    <col min="4039" max="4039" width="50.28515625" style="2722" customWidth="1"/>
    <col min="4040" max="4040" width="12.7109375" style="2722" customWidth="1"/>
    <col min="4041" max="4041" width="11.7109375" style="2722" bestFit="1" customWidth="1"/>
    <col min="4042" max="4042" width="9.140625" style="2722"/>
    <col min="4043" max="4043" width="11.42578125" style="2722" customWidth="1"/>
    <col min="4044" max="4044" width="11.7109375" style="2722" bestFit="1" customWidth="1"/>
    <col min="4045" max="4046" width="10" style="2722" bestFit="1" customWidth="1"/>
    <col min="4047" max="4047" width="4.5703125" style="2722" customWidth="1"/>
    <col min="4048" max="4048" width="9.140625" style="2722"/>
    <col min="4049" max="4049" width="4" style="2722" bestFit="1" customWidth="1"/>
    <col min="4050" max="4050" width="15.28515625" style="2722" customWidth="1"/>
    <col min="4051" max="4051" width="9.140625" style="2722"/>
    <col min="4052" max="4052" width="11.7109375" style="2722" customWidth="1"/>
    <col min="4053" max="4289" width="9.140625" style="2722"/>
    <col min="4290" max="4290" width="8.140625" style="2722" customWidth="1"/>
    <col min="4291" max="4291" width="3.7109375" style="2722" customWidth="1"/>
    <col min="4292" max="4294" width="5.42578125" style="2722" customWidth="1"/>
    <col min="4295" max="4295" width="50.28515625" style="2722" customWidth="1"/>
    <col min="4296" max="4296" width="12.7109375" style="2722" customWidth="1"/>
    <col min="4297" max="4297" width="11.7109375" style="2722" bestFit="1" customWidth="1"/>
    <col min="4298" max="4298" width="9.140625" style="2722"/>
    <col min="4299" max="4299" width="11.42578125" style="2722" customWidth="1"/>
    <col min="4300" max="4300" width="11.7109375" style="2722" bestFit="1" customWidth="1"/>
    <col min="4301" max="4302" width="10" style="2722" bestFit="1" customWidth="1"/>
    <col min="4303" max="4303" width="4.5703125" style="2722" customWidth="1"/>
    <col min="4304" max="4304" width="9.140625" style="2722"/>
    <col min="4305" max="4305" width="4" style="2722" bestFit="1" customWidth="1"/>
    <col min="4306" max="4306" width="15.28515625" style="2722" customWidth="1"/>
    <col min="4307" max="4307" width="9.140625" style="2722"/>
    <col min="4308" max="4308" width="11.7109375" style="2722" customWidth="1"/>
    <col min="4309" max="4545" width="9.140625" style="2722"/>
    <col min="4546" max="4546" width="8.140625" style="2722" customWidth="1"/>
    <col min="4547" max="4547" width="3.7109375" style="2722" customWidth="1"/>
    <col min="4548" max="4550" width="5.42578125" style="2722" customWidth="1"/>
    <col min="4551" max="4551" width="50.28515625" style="2722" customWidth="1"/>
    <col min="4552" max="4552" width="12.7109375" style="2722" customWidth="1"/>
    <col min="4553" max="4553" width="11.7109375" style="2722" bestFit="1" customWidth="1"/>
    <col min="4554" max="4554" width="9.140625" style="2722"/>
    <col min="4555" max="4555" width="11.42578125" style="2722" customWidth="1"/>
    <col min="4556" max="4556" width="11.7109375" style="2722" bestFit="1" customWidth="1"/>
    <col min="4557" max="4558" width="10" style="2722" bestFit="1" customWidth="1"/>
    <col min="4559" max="4559" width="4.5703125" style="2722" customWidth="1"/>
    <col min="4560" max="4560" width="9.140625" style="2722"/>
    <col min="4561" max="4561" width="4" style="2722" bestFit="1" customWidth="1"/>
    <col min="4562" max="4562" width="15.28515625" style="2722" customWidth="1"/>
    <col min="4563" max="4563" width="9.140625" style="2722"/>
    <col min="4564" max="4564" width="11.7109375" style="2722" customWidth="1"/>
    <col min="4565" max="4801" width="9.140625" style="2722"/>
    <col min="4802" max="4802" width="8.140625" style="2722" customWidth="1"/>
    <col min="4803" max="4803" width="3.7109375" style="2722" customWidth="1"/>
    <col min="4804" max="4806" width="5.42578125" style="2722" customWidth="1"/>
    <col min="4807" max="4807" width="50.28515625" style="2722" customWidth="1"/>
    <col min="4808" max="4808" width="12.7109375" style="2722" customWidth="1"/>
    <col min="4809" max="4809" width="11.7109375" style="2722" bestFit="1" customWidth="1"/>
    <col min="4810" max="4810" width="9.140625" style="2722"/>
    <col min="4811" max="4811" width="11.42578125" style="2722" customWidth="1"/>
    <col min="4812" max="4812" width="11.7109375" style="2722" bestFit="1" customWidth="1"/>
    <col min="4813" max="4814" width="10" style="2722" bestFit="1" customWidth="1"/>
    <col min="4815" max="4815" width="4.5703125" style="2722" customWidth="1"/>
    <col min="4816" max="4816" width="9.140625" style="2722"/>
    <col min="4817" max="4817" width="4" style="2722" bestFit="1" customWidth="1"/>
    <col min="4818" max="4818" width="15.28515625" style="2722" customWidth="1"/>
    <col min="4819" max="4819" width="9.140625" style="2722"/>
    <col min="4820" max="4820" width="11.7109375" style="2722" customWidth="1"/>
    <col min="4821" max="5057" width="9.140625" style="2722"/>
    <col min="5058" max="5058" width="8.140625" style="2722" customWidth="1"/>
    <col min="5059" max="5059" width="3.7109375" style="2722" customWidth="1"/>
    <col min="5060" max="5062" width="5.42578125" style="2722" customWidth="1"/>
    <col min="5063" max="5063" width="50.28515625" style="2722" customWidth="1"/>
    <col min="5064" max="5064" width="12.7109375" style="2722" customWidth="1"/>
    <col min="5065" max="5065" width="11.7109375" style="2722" bestFit="1" customWidth="1"/>
    <col min="5066" max="5066" width="9.140625" style="2722"/>
    <col min="5067" max="5067" width="11.42578125" style="2722" customWidth="1"/>
    <col min="5068" max="5068" width="11.7109375" style="2722" bestFit="1" customWidth="1"/>
    <col min="5069" max="5070" width="10" style="2722" bestFit="1" customWidth="1"/>
    <col min="5071" max="5071" width="4.5703125" style="2722" customWidth="1"/>
    <col min="5072" max="5072" width="9.140625" style="2722"/>
    <col min="5073" max="5073" width="4" style="2722" bestFit="1" customWidth="1"/>
    <col min="5074" max="5074" width="15.28515625" style="2722" customWidth="1"/>
    <col min="5075" max="5075" width="9.140625" style="2722"/>
    <col min="5076" max="5076" width="11.7109375" style="2722" customWidth="1"/>
    <col min="5077" max="5313" width="9.140625" style="2722"/>
    <col min="5314" max="5314" width="8.140625" style="2722" customWidth="1"/>
    <col min="5315" max="5315" width="3.7109375" style="2722" customWidth="1"/>
    <col min="5316" max="5318" width="5.42578125" style="2722" customWidth="1"/>
    <col min="5319" max="5319" width="50.28515625" style="2722" customWidth="1"/>
    <col min="5320" max="5320" width="12.7109375" style="2722" customWidth="1"/>
    <col min="5321" max="5321" width="11.7109375" style="2722" bestFit="1" customWidth="1"/>
    <col min="5322" max="5322" width="9.140625" style="2722"/>
    <col min="5323" max="5323" width="11.42578125" style="2722" customWidth="1"/>
    <col min="5324" max="5324" width="11.7109375" style="2722" bestFit="1" customWidth="1"/>
    <col min="5325" max="5326" width="10" style="2722" bestFit="1" customWidth="1"/>
    <col min="5327" max="5327" width="4.5703125" style="2722" customWidth="1"/>
    <col min="5328" max="5328" width="9.140625" style="2722"/>
    <col min="5329" max="5329" width="4" style="2722" bestFit="1" customWidth="1"/>
    <col min="5330" max="5330" width="15.28515625" style="2722" customWidth="1"/>
    <col min="5331" max="5331" width="9.140625" style="2722"/>
    <col min="5332" max="5332" width="11.7109375" style="2722" customWidth="1"/>
    <col min="5333" max="5569" width="9.140625" style="2722"/>
    <col min="5570" max="5570" width="8.140625" style="2722" customWidth="1"/>
    <col min="5571" max="5571" width="3.7109375" style="2722" customWidth="1"/>
    <col min="5572" max="5574" width="5.42578125" style="2722" customWidth="1"/>
    <col min="5575" max="5575" width="50.28515625" style="2722" customWidth="1"/>
    <col min="5576" max="5576" width="12.7109375" style="2722" customWidth="1"/>
    <col min="5577" max="5577" width="11.7109375" style="2722" bestFit="1" customWidth="1"/>
    <col min="5578" max="5578" width="9.140625" style="2722"/>
    <col min="5579" max="5579" width="11.42578125" style="2722" customWidth="1"/>
    <col min="5580" max="5580" width="11.7109375" style="2722" bestFit="1" customWidth="1"/>
    <col min="5581" max="5582" width="10" style="2722" bestFit="1" customWidth="1"/>
    <col min="5583" max="5583" width="4.5703125" style="2722" customWidth="1"/>
    <col min="5584" max="5584" width="9.140625" style="2722"/>
    <col min="5585" max="5585" width="4" style="2722" bestFit="1" customWidth="1"/>
    <col min="5586" max="5586" width="15.28515625" style="2722" customWidth="1"/>
    <col min="5587" max="5587" width="9.140625" style="2722"/>
    <col min="5588" max="5588" width="11.7109375" style="2722" customWidth="1"/>
    <col min="5589" max="5825" width="9.140625" style="2722"/>
    <col min="5826" max="5826" width="8.140625" style="2722" customWidth="1"/>
    <col min="5827" max="5827" width="3.7109375" style="2722" customWidth="1"/>
    <col min="5828" max="5830" width="5.42578125" style="2722" customWidth="1"/>
    <col min="5831" max="5831" width="50.28515625" style="2722" customWidth="1"/>
    <col min="5832" max="5832" width="12.7109375" style="2722" customWidth="1"/>
    <col min="5833" max="5833" width="11.7109375" style="2722" bestFit="1" customWidth="1"/>
    <col min="5834" max="5834" width="9.140625" style="2722"/>
    <col min="5835" max="5835" width="11.42578125" style="2722" customWidth="1"/>
    <col min="5836" max="5836" width="11.7109375" style="2722" bestFit="1" customWidth="1"/>
    <col min="5837" max="5838" width="10" style="2722" bestFit="1" customWidth="1"/>
    <col min="5839" max="5839" width="4.5703125" style="2722" customWidth="1"/>
    <col min="5840" max="5840" width="9.140625" style="2722"/>
    <col min="5841" max="5841" width="4" style="2722" bestFit="1" customWidth="1"/>
    <col min="5842" max="5842" width="15.28515625" style="2722" customWidth="1"/>
    <col min="5843" max="5843" width="9.140625" style="2722"/>
    <col min="5844" max="5844" width="11.7109375" style="2722" customWidth="1"/>
    <col min="5845" max="6081" width="9.140625" style="2722"/>
    <col min="6082" max="6082" width="8.140625" style="2722" customWidth="1"/>
    <col min="6083" max="6083" width="3.7109375" style="2722" customWidth="1"/>
    <col min="6084" max="6086" width="5.42578125" style="2722" customWidth="1"/>
    <col min="6087" max="6087" width="50.28515625" style="2722" customWidth="1"/>
    <col min="6088" max="6088" width="12.7109375" style="2722" customWidth="1"/>
    <col min="6089" max="6089" width="11.7109375" style="2722" bestFit="1" customWidth="1"/>
    <col min="6090" max="6090" width="9.140625" style="2722"/>
    <col min="6091" max="6091" width="11.42578125" style="2722" customWidth="1"/>
    <col min="6092" max="6092" width="11.7109375" style="2722" bestFit="1" customWidth="1"/>
    <col min="6093" max="6094" width="10" style="2722" bestFit="1" customWidth="1"/>
    <col min="6095" max="6095" width="4.5703125" style="2722" customWidth="1"/>
    <col min="6096" max="6096" width="9.140625" style="2722"/>
    <col min="6097" max="6097" width="4" style="2722" bestFit="1" customWidth="1"/>
    <col min="6098" max="6098" width="15.28515625" style="2722" customWidth="1"/>
    <col min="6099" max="6099" width="9.140625" style="2722"/>
    <col min="6100" max="6100" width="11.7109375" style="2722" customWidth="1"/>
    <col min="6101" max="6337" width="9.140625" style="2722"/>
    <col min="6338" max="6338" width="8.140625" style="2722" customWidth="1"/>
    <col min="6339" max="6339" width="3.7109375" style="2722" customWidth="1"/>
    <col min="6340" max="6342" width="5.42578125" style="2722" customWidth="1"/>
    <col min="6343" max="6343" width="50.28515625" style="2722" customWidth="1"/>
    <col min="6344" max="6344" width="12.7109375" style="2722" customWidth="1"/>
    <col min="6345" max="6345" width="11.7109375" style="2722" bestFit="1" customWidth="1"/>
    <col min="6346" max="6346" width="9.140625" style="2722"/>
    <col min="6347" max="6347" width="11.42578125" style="2722" customWidth="1"/>
    <col min="6348" max="6348" width="11.7109375" style="2722" bestFit="1" customWidth="1"/>
    <col min="6349" max="6350" width="10" style="2722" bestFit="1" customWidth="1"/>
    <col min="6351" max="6351" width="4.5703125" style="2722" customWidth="1"/>
    <col min="6352" max="6352" width="9.140625" style="2722"/>
    <col min="6353" max="6353" width="4" style="2722" bestFit="1" customWidth="1"/>
    <col min="6354" max="6354" width="15.28515625" style="2722" customWidth="1"/>
    <col min="6355" max="6355" width="9.140625" style="2722"/>
    <col min="6356" max="6356" width="11.7109375" style="2722" customWidth="1"/>
    <col min="6357" max="6593" width="9.140625" style="2722"/>
    <col min="6594" max="6594" width="8.140625" style="2722" customWidth="1"/>
    <col min="6595" max="6595" width="3.7109375" style="2722" customWidth="1"/>
    <col min="6596" max="6598" width="5.42578125" style="2722" customWidth="1"/>
    <col min="6599" max="6599" width="50.28515625" style="2722" customWidth="1"/>
    <col min="6600" max="6600" width="12.7109375" style="2722" customWidth="1"/>
    <col min="6601" max="6601" width="11.7109375" style="2722" bestFit="1" customWidth="1"/>
    <col min="6602" max="6602" width="9.140625" style="2722"/>
    <col min="6603" max="6603" width="11.42578125" style="2722" customWidth="1"/>
    <col min="6604" max="6604" width="11.7109375" style="2722" bestFit="1" customWidth="1"/>
    <col min="6605" max="6606" width="10" style="2722" bestFit="1" customWidth="1"/>
    <col min="6607" max="6607" width="4.5703125" style="2722" customWidth="1"/>
    <col min="6608" max="6608" width="9.140625" style="2722"/>
    <col min="6609" max="6609" width="4" style="2722" bestFit="1" customWidth="1"/>
    <col min="6610" max="6610" width="15.28515625" style="2722" customWidth="1"/>
    <col min="6611" max="6611" width="9.140625" style="2722"/>
    <col min="6612" max="6612" width="11.7109375" style="2722" customWidth="1"/>
    <col min="6613" max="6849" width="9.140625" style="2722"/>
    <col min="6850" max="6850" width="8.140625" style="2722" customWidth="1"/>
    <col min="6851" max="6851" width="3.7109375" style="2722" customWidth="1"/>
    <col min="6852" max="6854" width="5.42578125" style="2722" customWidth="1"/>
    <col min="6855" max="6855" width="50.28515625" style="2722" customWidth="1"/>
    <col min="6856" max="6856" width="12.7109375" style="2722" customWidth="1"/>
    <col min="6857" max="6857" width="11.7109375" style="2722" bestFit="1" customWidth="1"/>
    <col min="6858" max="6858" width="9.140625" style="2722"/>
    <col min="6859" max="6859" width="11.42578125" style="2722" customWidth="1"/>
    <col min="6860" max="6860" width="11.7109375" style="2722" bestFit="1" customWidth="1"/>
    <col min="6861" max="6862" width="10" style="2722" bestFit="1" customWidth="1"/>
    <col min="6863" max="6863" width="4.5703125" style="2722" customWidth="1"/>
    <col min="6864" max="6864" width="9.140625" style="2722"/>
    <col min="6865" max="6865" width="4" style="2722" bestFit="1" customWidth="1"/>
    <col min="6866" max="6866" width="15.28515625" style="2722" customWidth="1"/>
    <col min="6867" max="6867" width="9.140625" style="2722"/>
    <col min="6868" max="6868" width="11.7109375" style="2722" customWidth="1"/>
    <col min="6869" max="7105" width="9.140625" style="2722"/>
    <col min="7106" max="7106" width="8.140625" style="2722" customWidth="1"/>
    <col min="7107" max="7107" width="3.7109375" style="2722" customWidth="1"/>
    <col min="7108" max="7110" width="5.42578125" style="2722" customWidth="1"/>
    <col min="7111" max="7111" width="50.28515625" style="2722" customWidth="1"/>
    <col min="7112" max="7112" width="12.7109375" style="2722" customWidth="1"/>
    <col min="7113" max="7113" width="11.7109375" style="2722" bestFit="1" customWidth="1"/>
    <col min="7114" max="7114" width="9.140625" style="2722"/>
    <col min="7115" max="7115" width="11.42578125" style="2722" customWidth="1"/>
    <col min="7116" max="7116" width="11.7109375" style="2722" bestFit="1" customWidth="1"/>
    <col min="7117" max="7118" width="10" style="2722" bestFit="1" customWidth="1"/>
    <col min="7119" max="7119" width="4.5703125" style="2722" customWidth="1"/>
    <col min="7120" max="7120" width="9.140625" style="2722"/>
    <col min="7121" max="7121" width="4" style="2722" bestFit="1" customWidth="1"/>
    <col min="7122" max="7122" width="15.28515625" style="2722" customWidth="1"/>
    <col min="7123" max="7123" width="9.140625" style="2722"/>
    <col min="7124" max="7124" width="11.7109375" style="2722" customWidth="1"/>
    <col min="7125" max="7361" width="9.140625" style="2722"/>
    <col min="7362" max="7362" width="8.140625" style="2722" customWidth="1"/>
    <col min="7363" max="7363" width="3.7109375" style="2722" customWidth="1"/>
    <col min="7364" max="7366" width="5.42578125" style="2722" customWidth="1"/>
    <col min="7367" max="7367" width="50.28515625" style="2722" customWidth="1"/>
    <col min="7368" max="7368" width="12.7109375" style="2722" customWidth="1"/>
    <col min="7369" max="7369" width="11.7109375" style="2722" bestFit="1" customWidth="1"/>
    <col min="7370" max="7370" width="9.140625" style="2722"/>
    <col min="7371" max="7371" width="11.42578125" style="2722" customWidth="1"/>
    <col min="7372" max="7372" width="11.7109375" style="2722" bestFit="1" customWidth="1"/>
    <col min="7373" max="7374" width="10" style="2722" bestFit="1" customWidth="1"/>
    <col min="7375" max="7375" width="4.5703125" style="2722" customWidth="1"/>
    <col min="7376" max="7376" width="9.140625" style="2722"/>
    <col min="7377" max="7377" width="4" style="2722" bestFit="1" customWidth="1"/>
    <col min="7378" max="7378" width="15.28515625" style="2722" customWidth="1"/>
    <col min="7379" max="7379" width="9.140625" style="2722"/>
    <col min="7380" max="7380" width="11.7109375" style="2722" customWidth="1"/>
    <col min="7381" max="7617" width="9.140625" style="2722"/>
    <col min="7618" max="7618" width="8.140625" style="2722" customWidth="1"/>
    <col min="7619" max="7619" width="3.7109375" style="2722" customWidth="1"/>
    <col min="7620" max="7622" width="5.42578125" style="2722" customWidth="1"/>
    <col min="7623" max="7623" width="50.28515625" style="2722" customWidth="1"/>
    <col min="7624" max="7624" width="12.7109375" style="2722" customWidth="1"/>
    <col min="7625" max="7625" width="11.7109375" style="2722" bestFit="1" customWidth="1"/>
    <col min="7626" max="7626" width="9.140625" style="2722"/>
    <col min="7627" max="7627" width="11.42578125" style="2722" customWidth="1"/>
    <col min="7628" max="7628" width="11.7109375" style="2722" bestFit="1" customWidth="1"/>
    <col min="7629" max="7630" width="10" style="2722" bestFit="1" customWidth="1"/>
    <col min="7631" max="7631" width="4.5703125" style="2722" customWidth="1"/>
    <col min="7632" max="7632" width="9.140625" style="2722"/>
    <col min="7633" max="7633" width="4" style="2722" bestFit="1" customWidth="1"/>
    <col min="7634" max="7634" width="15.28515625" style="2722" customWidth="1"/>
    <col min="7635" max="7635" width="9.140625" style="2722"/>
    <col min="7636" max="7636" width="11.7109375" style="2722" customWidth="1"/>
    <col min="7637" max="7873" width="9.140625" style="2722"/>
    <col min="7874" max="7874" width="8.140625" style="2722" customWidth="1"/>
    <col min="7875" max="7875" width="3.7109375" style="2722" customWidth="1"/>
    <col min="7876" max="7878" width="5.42578125" style="2722" customWidth="1"/>
    <col min="7879" max="7879" width="50.28515625" style="2722" customWidth="1"/>
    <col min="7880" max="7880" width="12.7109375" style="2722" customWidth="1"/>
    <col min="7881" max="7881" width="11.7109375" style="2722" bestFit="1" customWidth="1"/>
    <col min="7882" max="7882" width="9.140625" style="2722"/>
    <col min="7883" max="7883" width="11.42578125" style="2722" customWidth="1"/>
    <col min="7884" max="7884" width="11.7109375" style="2722" bestFit="1" customWidth="1"/>
    <col min="7885" max="7886" width="10" style="2722" bestFit="1" customWidth="1"/>
    <col min="7887" max="7887" width="4.5703125" style="2722" customWidth="1"/>
    <col min="7888" max="7888" width="9.140625" style="2722"/>
    <col min="7889" max="7889" width="4" style="2722" bestFit="1" customWidth="1"/>
    <col min="7890" max="7890" width="15.28515625" style="2722" customWidth="1"/>
    <col min="7891" max="7891" width="9.140625" style="2722"/>
    <col min="7892" max="7892" width="11.7109375" style="2722" customWidth="1"/>
    <col min="7893" max="8129" width="9.140625" style="2722"/>
    <col min="8130" max="8130" width="8.140625" style="2722" customWidth="1"/>
    <col min="8131" max="8131" width="3.7109375" style="2722" customWidth="1"/>
    <col min="8132" max="8134" width="5.42578125" style="2722" customWidth="1"/>
    <col min="8135" max="8135" width="50.28515625" style="2722" customWidth="1"/>
    <col min="8136" max="8136" width="12.7109375" style="2722" customWidth="1"/>
    <col min="8137" max="8137" width="11.7109375" style="2722" bestFit="1" customWidth="1"/>
    <col min="8138" max="8138" width="9.140625" style="2722"/>
    <col min="8139" max="8139" width="11.42578125" style="2722" customWidth="1"/>
    <col min="8140" max="8140" width="11.7109375" style="2722" bestFit="1" customWidth="1"/>
    <col min="8141" max="8142" width="10" style="2722" bestFit="1" customWidth="1"/>
    <col min="8143" max="8143" width="4.5703125" style="2722" customWidth="1"/>
    <col min="8144" max="8144" width="9.140625" style="2722"/>
    <col min="8145" max="8145" width="4" style="2722" bestFit="1" customWidth="1"/>
    <col min="8146" max="8146" width="15.28515625" style="2722" customWidth="1"/>
    <col min="8147" max="8147" width="9.140625" style="2722"/>
    <col min="8148" max="8148" width="11.7109375" style="2722" customWidth="1"/>
    <col min="8149" max="8385" width="9.140625" style="2722"/>
    <col min="8386" max="8386" width="8.140625" style="2722" customWidth="1"/>
    <col min="8387" max="8387" width="3.7109375" style="2722" customWidth="1"/>
    <col min="8388" max="8390" width="5.42578125" style="2722" customWidth="1"/>
    <col min="8391" max="8391" width="50.28515625" style="2722" customWidth="1"/>
    <col min="8392" max="8392" width="12.7109375" style="2722" customWidth="1"/>
    <col min="8393" max="8393" width="11.7109375" style="2722" bestFit="1" customWidth="1"/>
    <col min="8394" max="8394" width="9.140625" style="2722"/>
    <col min="8395" max="8395" width="11.42578125" style="2722" customWidth="1"/>
    <col min="8396" max="8396" width="11.7109375" style="2722" bestFit="1" customWidth="1"/>
    <col min="8397" max="8398" width="10" style="2722" bestFit="1" customWidth="1"/>
    <col min="8399" max="8399" width="4.5703125" style="2722" customWidth="1"/>
    <col min="8400" max="8400" width="9.140625" style="2722"/>
    <col min="8401" max="8401" width="4" style="2722" bestFit="1" customWidth="1"/>
    <col min="8402" max="8402" width="15.28515625" style="2722" customWidth="1"/>
    <col min="8403" max="8403" width="9.140625" style="2722"/>
    <col min="8404" max="8404" width="11.7109375" style="2722" customWidth="1"/>
    <col min="8405" max="8641" width="9.140625" style="2722"/>
    <col min="8642" max="8642" width="8.140625" style="2722" customWidth="1"/>
    <col min="8643" max="8643" width="3.7109375" style="2722" customWidth="1"/>
    <col min="8644" max="8646" width="5.42578125" style="2722" customWidth="1"/>
    <col min="8647" max="8647" width="50.28515625" style="2722" customWidth="1"/>
    <col min="8648" max="8648" width="12.7109375" style="2722" customWidth="1"/>
    <col min="8649" max="8649" width="11.7109375" style="2722" bestFit="1" customWidth="1"/>
    <col min="8650" max="8650" width="9.140625" style="2722"/>
    <col min="8651" max="8651" width="11.42578125" style="2722" customWidth="1"/>
    <col min="8652" max="8652" width="11.7109375" style="2722" bestFit="1" customWidth="1"/>
    <col min="8653" max="8654" width="10" style="2722" bestFit="1" customWidth="1"/>
    <col min="8655" max="8655" width="4.5703125" style="2722" customWidth="1"/>
    <col min="8656" max="8656" width="9.140625" style="2722"/>
    <col min="8657" max="8657" width="4" style="2722" bestFit="1" customWidth="1"/>
    <col min="8658" max="8658" width="15.28515625" style="2722" customWidth="1"/>
    <col min="8659" max="8659" width="9.140625" style="2722"/>
    <col min="8660" max="8660" width="11.7109375" style="2722" customWidth="1"/>
    <col min="8661" max="8897" width="9.140625" style="2722"/>
    <col min="8898" max="8898" width="8.140625" style="2722" customWidth="1"/>
    <col min="8899" max="8899" width="3.7109375" style="2722" customWidth="1"/>
    <col min="8900" max="8902" width="5.42578125" style="2722" customWidth="1"/>
    <col min="8903" max="8903" width="50.28515625" style="2722" customWidth="1"/>
    <col min="8904" max="8904" width="12.7109375" style="2722" customWidth="1"/>
    <col min="8905" max="8905" width="11.7109375" style="2722" bestFit="1" customWidth="1"/>
    <col min="8906" max="8906" width="9.140625" style="2722"/>
    <col min="8907" max="8907" width="11.42578125" style="2722" customWidth="1"/>
    <col min="8908" max="8908" width="11.7109375" style="2722" bestFit="1" customWidth="1"/>
    <col min="8909" max="8910" width="10" style="2722" bestFit="1" customWidth="1"/>
    <col min="8911" max="8911" width="4.5703125" style="2722" customWidth="1"/>
    <col min="8912" max="8912" width="9.140625" style="2722"/>
    <col min="8913" max="8913" width="4" style="2722" bestFit="1" customWidth="1"/>
    <col min="8914" max="8914" width="15.28515625" style="2722" customWidth="1"/>
    <col min="8915" max="8915" width="9.140625" style="2722"/>
    <col min="8916" max="8916" width="11.7109375" style="2722" customWidth="1"/>
    <col min="8917" max="9153" width="9.140625" style="2722"/>
    <col min="9154" max="9154" width="8.140625" style="2722" customWidth="1"/>
    <col min="9155" max="9155" width="3.7109375" style="2722" customWidth="1"/>
    <col min="9156" max="9158" width="5.42578125" style="2722" customWidth="1"/>
    <col min="9159" max="9159" width="50.28515625" style="2722" customWidth="1"/>
    <col min="9160" max="9160" width="12.7109375" style="2722" customWidth="1"/>
    <col min="9161" max="9161" width="11.7109375" style="2722" bestFit="1" customWidth="1"/>
    <col min="9162" max="9162" width="9.140625" style="2722"/>
    <col min="9163" max="9163" width="11.42578125" style="2722" customWidth="1"/>
    <col min="9164" max="9164" width="11.7109375" style="2722" bestFit="1" customWidth="1"/>
    <col min="9165" max="9166" width="10" style="2722" bestFit="1" customWidth="1"/>
    <col min="9167" max="9167" width="4.5703125" style="2722" customWidth="1"/>
    <col min="9168" max="9168" width="9.140625" style="2722"/>
    <col min="9169" max="9169" width="4" style="2722" bestFit="1" customWidth="1"/>
    <col min="9170" max="9170" width="15.28515625" style="2722" customWidth="1"/>
    <col min="9171" max="9171" width="9.140625" style="2722"/>
    <col min="9172" max="9172" width="11.7109375" style="2722" customWidth="1"/>
    <col min="9173" max="9409" width="9.140625" style="2722"/>
    <col min="9410" max="9410" width="8.140625" style="2722" customWidth="1"/>
    <col min="9411" max="9411" width="3.7109375" style="2722" customWidth="1"/>
    <col min="9412" max="9414" width="5.42578125" style="2722" customWidth="1"/>
    <col min="9415" max="9415" width="50.28515625" style="2722" customWidth="1"/>
    <col min="9416" max="9416" width="12.7109375" style="2722" customWidth="1"/>
    <col min="9417" max="9417" width="11.7109375" style="2722" bestFit="1" customWidth="1"/>
    <col min="9418" max="9418" width="9.140625" style="2722"/>
    <col min="9419" max="9419" width="11.42578125" style="2722" customWidth="1"/>
    <col min="9420" max="9420" width="11.7109375" style="2722" bestFit="1" customWidth="1"/>
    <col min="9421" max="9422" width="10" style="2722" bestFit="1" customWidth="1"/>
    <col min="9423" max="9423" width="4.5703125" style="2722" customWidth="1"/>
    <col min="9424" max="9424" width="9.140625" style="2722"/>
    <col min="9425" max="9425" width="4" style="2722" bestFit="1" customWidth="1"/>
    <col min="9426" max="9426" width="15.28515625" style="2722" customWidth="1"/>
    <col min="9427" max="9427" width="9.140625" style="2722"/>
    <col min="9428" max="9428" width="11.7109375" style="2722" customWidth="1"/>
    <col min="9429" max="9665" width="9.140625" style="2722"/>
    <col min="9666" max="9666" width="8.140625" style="2722" customWidth="1"/>
    <col min="9667" max="9667" width="3.7109375" style="2722" customWidth="1"/>
    <col min="9668" max="9670" width="5.42578125" style="2722" customWidth="1"/>
    <col min="9671" max="9671" width="50.28515625" style="2722" customWidth="1"/>
    <col min="9672" max="9672" width="12.7109375" style="2722" customWidth="1"/>
    <col min="9673" max="9673" width="11.7109375" style="2722" bestFit="1" customWidth="1"/>
    <col min="9674" max="9674" width="9.140625" style="2722"/>
    <col min="9675" max="9675" width="11.42578125" style="2722" customWidth="1"/>
    <col min="9676" max="9676" width="11.7109375" style="2722" bestFit="1" customWidth="1"/>
    <col min="9677" max="9678" width="10" style="2722" bestFit="1" customWidth="1"/>
    <col min="9679" max="9679" width="4.5703125" style="2722" customWidth="1"/>
    <col min="9680" max="9680" width="9.140625" style="2722"/>
    <col min="9681" max="9681" width="4" style="2722" bestFit="1" customWidth="1"/>
    <col min="9682" max="9682" width="15.28515625" style="2722" customWidth="1"/>
    <col min="9683" max="9683" width="9.140625" style="2722"/>
    <col min="9684" max="9684" width="11.7109375" style="2722" customWidth="1"/>
    <col min="9685" max="9921" width="9.140625" style="2722"/>
    <col min="9922" max="9922" width="8.140625" style="2722" customWidth="1"/>
    <col min="9923" max="9923" width="3.7109375" style="2722" customWidth="1"/>
    <col min="9924" max="9926" width="5.42578125" style="2722" customWidth="1"/>
    <col min="9927" max="9927" width="50.28515625" style="2722" customWidth="1"/>
    <col min="9928" max="9928" width="12.7109375" style="2722" customWidth="1"/>
    <col min="9929" max="9929" width="11.7109375" style="2722" bestFit="1" customWidth="1"/>
    <col min="9930" max="9930" width="9.140625" style="2722"/>
    <col min="9931" max="9931" width="11.42578125" style="2722" customWidth="1"/>
    <col min="9932" max="9932" width="11.7109375" style="2722" bestFit="1" customWidth="1"/>
    <col min="9933" max="9934" width="10" style="2722" bestFit="1" customWidth="1"/>
    <col min="9935" max="9935" width="4.5703125" style="2722" customWidth="1"/>
    <col min="9936" max="9936" width="9.140625" style="2722"/>
    <col min="9937" max="9937" width="4" style="2722" bestFit="1" customWidth="1"/>
    <col min="9938" max="9938" width="15.28515625" style="2722" customWidth="1"/>
    <col min="9939" max="9939" width="9.140625" style="2722"/>
    <col min="9940" max="9940" width="11.7109375" style="2722" customWidth="1"/>
    <col min="9941" max="10177" width="9.140625" style="2722"/>
    <col min="10178" max="10178" width="8.140625" style="2722" customWidth="1"/>
    <col min="10179" max="10179" width="3.7109375" style="2722" customWidth="1"/>
    <col min="10180" max="10182" width="5.42578125" style="2722" customWidth="1"/>
    <col min="10183" max="10183" width="50.28515625" style="2722" customWidth="1"/>
    <col min="10184" max="10184" width="12.7109375" style="2722" customWidth="1"/>
    <col min="10185" max="10185" width="11.7109375" style="2722" bestFit="1" customWidth="1"/>
    <col min="10186" max="10186" width="9.140625" style="2722"/>
    <col min="10187" max="10187" width="11.42578125" style="2722" customWidth="1"/>
    <col min="10188" max="10188" width="11.7109375" style="2722" bestFit="1" customWidth="1"/>
    <col min="10189" max="10190" width="10" style="2722" bestFit="1" customWidth="1"/>
    <col min="10191" max="10191" width="4.5703125" style="2722" customWidth="1"/>
    <col min="10192" max="10192" width="9.140625" style="2722"/>
    <col min="10193" max="10193" width="4" style="2722" bestFit="1" customWidth="1"/>
    <col min="10194" max="10194" width="15.28515625" style="2722" customWidth="1"/>
    <col min="10195" max="10195" width="9.140625" style="2722"/>
    <col min="10196" max="10196" width="11.7109375" style="2722" customWidth="1"/>
    <col min="10197" max="10433" width="9.140625" style="2722"/>
    <col min="10434" max="10434" width="8.140625" style="2722" customWidth="1"/>
    <col min="10435" max="10435" width="3.7109375" style="2722" customWidth="1"/>
    <col min="10436" max="10438" width="5.42578125" style="2722" customWidth="1"/>
    <col min="10439" max="10439" width="50.28515625" style="2722" customWidth="1"/>
    <col min="10440" max="10440" width="12.7109375" style="2722" customWidth="1"/>
    <col min="10441" max="10441" width="11.7109375" style="2722" bestFit="1" customWidth="1"/>
    <col min="10442" max="10442" width="9.140625" style="2722"/>
    <col min="10443" max="10443" width="11.42578125" style="2722" customWidth="1"/>
    <col min="10444" max="10444" width="11.7109375" style="2722" bestFit="1" customWidth="1"/>
    <col min="10445" max="10446" width="10" style="2722" bestFit="1" customWidth="1"/>
    <col min="10447" max="10447" width="4.5703125" style="2722" customWidth="1"/>
    <col min="10448" max="10448" width="9.140625" style="2722"/>
    <col min="10449" max="10449" width="4" style="2722" bestFit="1" customWidth="1"/>
    <col min="10450" max="10450" width="15.28515625" style="2722" customWidth="1"/>
    <col min="10451" max="10451" width="9.140625" style="2722"/>
    <col min="10452" max="10452" width="11.7109375" style="2722" customWidth="1"/>
    <col min="10453" max="10689" width="9.140625" style="2722"/>
    <col min="10690" max="10690" width="8.140625" style="2722" customWidth="1"/>
    <col min="10691" max="10691" width="3.7109375" style="2722" customWidth="1"/>
    <col min="10692" max="10694" width="5.42578125" style="2722" customWidth="1"/>
    <col min="10695" max="10695" width="50.28515625" style="2722" customWidth="1"/>
    <col min="10696" max="10696" width="12.7109375" style="2722" customWidth="1"/>
    <col min="10697" max="10697" width="11.7109375" style="2722" bestFit="1" customWidth="1"/>
    <col min="10698" max="10698" width="9.140625" style="2722"/>
    <col min="10699" max="10699" width="11.42578125" style="2722" customWidth="1"/>
    <col min="10700" max="10700" width="11.7109375" style="2722" bestFit="1" customWidth="1"/>
    <col min="10701" max="10702" width="10" style="2722" bestFit="1" customWidth="1"/>
    <col min="10703" max="10703" width="4.5703125" style="2722" customWidth="1"/>
    <col min="10704" max="10704" width="9.140625" style="2722"/>
    <col min="10705" max="10705" width="4" style="2722" bestFit="1" customWidth="1"/>
    <col min="10706" max="10706" width="15.28515625" style="2722" customWidth="1"/>
    <col min="10707" max="10707" width="9.140625" style="2722"/>
    <col min="10708" max="10708" width="11.7109375" style="2722" customWidth="1"/>
    <col min="10709" max="10945" width="9.140625" style="2722"/>
    <col min="10946" max="10946" width="8.140625" style="2722" customWidth="1"/>
    <col min="10947" max="10947" width="3.7109375" style="2722" customWidth="1"/>
    <col min="10948" max="10950" width="5.42578125" style="2722" customWidth="1"/>
    <col min="10951" max="10951" width="50.28515625" style="2722" customWidth="1"/>
    <col min="10952" max="10952" width="12.7109375" style="2722" customWidth="1"/>
    <col min="10953" max="10953" width="11.7109375" style="2722" bestFit="1" customWidth="1"/>
    <col min="10954" max="10954" width="9.140625" style="2722"/>
    <col min="10955" max="10955" width="11.42578125" style="2722" customWidth="1"/>
    <col min="10956" max="10956" width="11.7109375" style="2722" bestFit="1" customWidth="1"/>
    <col min="10957" max="10958" width="10" style="2722" bestFit="1" customWidth="1"/>
    <col min="10959" max="10959" width="4.5703125" style="2722" customWidth="1"/>
    <col min="10960" max="10960" width="9.140625" style="2722"/>
    <col min="10961" max="10961" width="4" style="2722" bestFit="1" customWidth="1"/>
    <col min="10962" max="10962" width="15.28515625" style="2722" customWidth="1"/>
    <col min="10963" max="10963" width="9.140625" style="2722"/>
    <col min="10964" max="10964" width="11.7109375" style="2722" customWidth="1"/>
    <col min="10965" max="11201" width="9.140625" style="2722"/>
    <col min="11202" max="11202" width="8.140625" style="2722" customWidth="1"/>
    <col min="11203" max="11203" width="3.7109375" style="2722" customWidth="1"/>
    <col min="11204" max="11206" width="5.42578125" style="2722" customWidth="1"/>
    <col min="11207" max="11207" width="50.28515625" style="2722" customWidth="1"/>
    <col min="11208" max="11208" width="12.7109375" style="2722" customWidth="1"/>
    <col min="11209" max="11209" width="11.7109375" style="2722" bestFit="1" customWidth="1"/>
    <col min="11210" max="11210" width="9.140625" style="2722"/>
    <col min="11211" max="11211" width="11.42578125" style="2722" customWidth="1"/>
    <col min="11212" max="11212" width="11.7109375" style="2722" bestFit="1" customWidth="1"/>
    <col min="11213" max="11214" width="10" style="2722" bestFit="1" customWidth="1"/>
    <col min="11215" max="11215" width="4.5703125" style="2722" customWidth="1"/>
    <col min="11216" max="11216" width="9.140625" style="2722"/>
    <col min="11217" max="11217" width="4" style="2722" bestFit="1" customWidth="1"/>
    <col min="11218" max="11218" width="15.28515625" style="2722" customWidth="1"/>
    <col min="11219" max="11219" width="9.140625" style="2722"/>
    <col min="11220" max="11220" width="11.7109375" style="2722" customWidth="1"/>
    <col min="11221" max="11457" width="9.140625" style="2722"/>
    <col min="11458" max="11458" width="8.140625" style="2722" customWidth="1"/>
    <col min="11459" max="11459" width="3.7109375" style="2722" customWidth="1"/>
    <col min="11460" max="11462" width="5.42578125" style="2722" customWidth="1"/>
    <col min="11463" max="11463" width="50.28515625" style="2722" customWidth="1"/>
    <col min="11464" max="11464" width="12.7109375" style="2722" customWidth="1"/>
    <col min="11465" max="11465" width="11.7109375" style="2722" bestFit="1" customWidth="1"/>
    <col min="11466" max="11466" width="9.140625" style="2722"/>
    <col min="11467" max="11467" width="11.42578125" style="2722" customWidth="1"/>
    <col min="11468" max="11468" width="11.7109375" style="2722" bestFit="1" customWidth="1"/>
    <col min="11469" max="11470" width="10" style="2722" bestFit="1" customWidth="1"/>
    <col min="11471" max="11471" width="4.5703125" style="2722" customWidth="1"/>
    <col min="11472" max="11472" width="9.140625" style="2722"/>
    <col min="11473" max="11473" width="4" style="2722" bestFit="1" customWidth="1"/>
    <col min="11474" max="11474" width="15.28515625" style="2722" customWidth="1"/>
    <col min="11475" max="11475" width="9.140625" style="2722"/>
    <col min="11476" max="11476" width="11.7109375" style="2722" customWidth="1"/>
    <col min="11477" max="11713" width="9.140625" style="2722"/>
    <col min="11714" max="11714" width="8.140625" style="2722" customWidth="1"/>
    <col min="11715" max="11715" width="3.7109375" style="2722" customWidth="1"/>
    <col min="11716" max="11718" width="5.42578125" style="2722" customWidth="1"/>
    <col min="11719" max="11719" width="50.28515625" style="2722" customWidth="1"/>
    <col min="11720" max="11720" width="12.7109375" style="2722" customWidth="1"/>
    <col min="11721" max="11721" width="11.7109375" style="2722" bestFit="1" customWidth="1"/>
    <col min="11722" max="11722" width="9.140625" style="2722"/>
    <col min="11723" max="11723" width="11.42578125" style="2722" customWidth="1"/>
    <col min="11724" max="11724" width="11.7109375" style="2722" bestFit="1" customWidth="1"/>
    <col min="11725" max="11726" width="10" style="2722" bestFit="1" customWidth="1"/>
    <col min="11727" max="11727" width="4.5703125" style="2722" customWidth="1"/>
    <col min="11728" max="11728" width="9.140625" style="2722"/>
    <col min="11729" max="11729" width="4" style="2722" bestFit="1" customWidth="1"/>
    <col min="11730" max="11730" width="15.28515625" style="2722" customWidth="1"/>
    <col min="11731" max="11731" width="9.140625" style="2722"/>
    <col min="11732" max="11732" width="11.7109375" style="2722" customWidth="1"/>
    <col min="11733" max="11969" width="9.140625" style="2722"/>
    <col min="11970" max="11970" width="8.140625" style="2722" customWidth="1"/>
    <col min="11971" max="11971" width="3.7109375" style="2722" customWidth="1"/>
    <col min="11972" max="11974" width="5.42578125" style="2722" customWidth="1"/>
    <col min="11975" max="11975" width="50.28515625" style="2722" customWidth="1"/>
    <col min="11976" max="11976" width="12.7109375" style="2722" customWidth="1"/>
    <col min="11977" max="11977" width="11.7109375" style="2722" bestFit="1" customWidth="1"/>
    <col min="11978" max="11978" width="9.140625" style="2722"/>
    <col min="11979" max="11979" width="11.42578125" style="2722" customWidth="1"/>
    <col min="11980" max="11980" width="11.7109375" style="2722" bestFit="1" customWidth="1"/>
    <col min="11981" max="11982" width="10" style="2722" bestFit="1" customWidth="1"/>
    <col min="11983" max="11983" width="4.5703125" style="2722" customWidth="1"/>
    <col min="11984" max="11984" width="9.140625" style="2722"/>
    <col min="11985" max="11985" width="4" style="2722" bestFit="1" customWidth="1"/>
    <col min="11986" max="11986" width="15.28515625" style="2722" customWidth="1"/>
    <col min="11987" max="11987" width="9.140625" style="2722"/>
    <col min="11988" max="11988" width="11.7109375" style="2722" customWidth="1"/>
    <col min="11989" max="12225" width="9.140625" style="2722"/>
    <col min="12226" max="12226" width="8.140625" style="2722" customWidth="1"/>
    <col min="12227" max="12227" width="3.7109375" style="2722" customWidth="1"/>
    <col min="12228" max="12230" width="5.42578125" style="2722" customWidth="1"/>
    <col min="12231" max="12231" width="50.28515625" style="2722" customWidth="1"/>
    <col min="12232" max="12232" width="12.7109375" style="2722" customWidth="1"/>
    <col min="12233" max="12233" width="11.7109375" style="2722" bestFit="1" customWidth="1"/>
    <col min="12234" max="12234" width="9.140625" style="2722"/>
    <col min="12235" max="12235" width="11.42578125" style="2722" customWidth="1"/>
    <col min="12236" max="12236" width="11.7109375" style="2722" bestFit="1" customWidth="1"/>
    <col min="12237" max="12238" width="10" style="2722" bestFit="1" customWidth="1"/>
    <col min="12239" max="12239" width="4.5703125" style="2722" customWidth="1"/>
    <col min="12240" max="12240" width="9.140625" style="2722"/>
    <col min="12241" max="12241" width="4" style="2722" bestFit="1" customWidth="1"/>
    <col min="12242" max="12242" width="15.28515625" style="2722" customWidth="1"/>
    <col min="12243" max="12243" width="9.140625" style="2722"/>
    <col min="12244" max="12244" width="11.7109375" style="2722" customWidth="1"/>
    <col min="12245" max="12481" width="9.140625" style="2722"/>
    <col min="12482" max="12482" width="8.140625" style="2722" customWidth="1"/>
    <col min="12483" max="12483" width="3.7109375" style="2722" customWidth="1"/>
    <col min="12484" max="12486" width="5.42578125" style="2722" customWidth="1"/>
    <col min="12487" max="12487" width="50.28515625" style="2722" customWidth="1"/>
    <col min="12488" max="12488" width="12.7109375" style="2722" customWidth="1"/>
    <col min="12489" max="12489" width="11.7109375" style="2722" bestFit="1" customWidth="1"/>
    <col min="12490" max="12490" width="9.140625" style="2722"/>
    <col min="12491" max="12491" width="11.42578125" style="2722" customWidth="1"/>
    <col min="12492" max="12492" width="11.7109375" style="2722" bestFit="1" customWidth="1"/>
    <col min="12493" max="12494" width="10" style="2722" bestFit="1" customWidth="1"/>
    <col min="12495" max="12495" width="4.5703125" style="2722" customWidth="1"/>
    <col min="12496" max="12496" width="9.140625" style="2722"/>
    <col min="12497" max="12497" width="4" style="2722" bestFit="1" customWidth="1"/>
    <col min="12498" max="12498" width="15.28515625" style="2722" customWidth="1"/>
    <col min="12499" max="12499" width="9.140625" style="2722"/>
    <col min="12500" max="12500" width="11.7109375" style="2722" customWidth="1"/>
    <col min="12501" max="12737" width="9.140625" style="2722"/>
    <col min="12738" max="12738" width="8.140625" style="2722" customWidth="1"/>
    <col min="12739" max="12739" width="3.7109375" style="2722" customWidth="1"/>
    <col min="12740" max="12742" width="5.42578125" style="2722" customWidth="1"/>
    <col min="12743" max="12743" width="50.28515625" style="2722" customWidth="1"/>
    <col min="12744" max="12744" width="12.7109375" style="2722" customWidth="1"/>
    <col min="12745" max="12745" width="11.7109375" style="2722" bestFit="1" customWidth="1"/>
    <col min="12746" max="12746" width="9.140625" style="2722"/>
    <col min="12747" max="12747" width="11.42578125" style="2722" customWidth="1"/>
    <col min="12748" max="12748" width="11.7109375" style="2722" bestFit="1" customWidth="1"/>
    <col min="12749" max="12750" width="10" style="2722" bestFit="1" customWidth="1"/>
    <col min="12751" max="12751" width="4.5703125" style="2722" customWidth="1"/>
    <col min="12752" max="12752" width="9.140625" style="2722"/>
    <col min="12753" max="12753" width="4" style="2722" bestFit="1" customWidth="1"/>
    <col min="12754" max="12754" width="15.28515625" style="2722" customWidth="1"/>
    <col min="12755" max="12755" width="9.140625" style="2722"/>
    <col min="12756" max="12756" width="11.7109375" style="2722" customWidth="1"/>
    <col min="12757" max="12993" width="9.140625" style="2722"/>
    <col min="12994" max="12994" width="8.140625" style="2722" customWidth="1"/>
    <col min="12995" max="12995" width="3.7109375" style="2722" customWidth="1"/>
    <col min="12996" max="12998" width="5.42578125" style="2722" customWidth="1"/>
    <col min="12999" max="12999" width="50.28515625" style="2722" customWidth="1"/>
    <col min="13000" max="13000" width="12.7109375" style="2722" customWidth="1"/>
    <col min="13001" max="13001" width="11.7109375" style="2722" bestFit="1" customWidth="1"/>
    <col min="13002" max="13002" width="9.140625" style="2722"/>
    <col min="13003" max="13003" width="11.42578125" style="2722" customWidth="1"/>
    <col min="13004" max="13004" width="11.7109375" style="2722" bestFit="1" customWidth="1"/>
    <col min="13005" max="13006" width="10" style="2722" bestFit="1" customWidth="1"/>
    <col min="13007" max="13007" width="4.5703125" style="2722" customWidth="1"/>
    <col min="13008" max="13008" width="9.140625" style="2722"/>
    <col min="13009" max="13009" width="4" style="2722" bestFit="1" customWidth="1"/>
    <col min="13010" max="13010" width="15.28515625" style="2722" customWidth="1"/>
    <col min="13011" max="13011" width="9.140625" style="2722"/>
    <col min="13012" max="13012" width="11.7109375" style="2722" customWidth="1"/>
    <col min="13013" max="13249" width="9.140625" style="2722"/>
    <col min="13250" max="13250" width="8.140625" style="2722" customWidth="1"/>
    <col min="13251" max="13251" width="3.7109375" style="2722" customWidth="1"/>
    <col min="13252" max="13254" width="5.42578125" style="2722" customWidth="1"/>
    <col min="13255" max="13255" width="50.28515625" style="2722" customWidth="1"/>
    <col min="13256" max="13256" width="12.7109375" style="2722" customWidth="1"/>
    <col min="13257" max="13257" width="11.7109375" style="2722" bestFit="1" customWidth="1"/>
    <col min="13258" max="13258" width="9.140625" style="2722"/>
    <col min="13259" max="13259" width="11.42578125" style="2722" customWidth="1"/>
    <col min="13260" max="13260" width="11.7109375" style="2722" bestFit="1" customWidth="1"/>
    <col min="13261" max="13262" width="10" style="2722" bestFit="1" customWidth="1"/>
    <col min="13263" max="13263" width="4.5703125" style="2722" customWidth="1"/>
    <col min="13264" max="13264" width="9.140625" style="2722"/>
    <col min="13265" max="13265" width="4" style="2722" bestFit="1" customWidth="1"/>
    <col min="13266" max="13266" width="15.28515625" style="2722" customWidth="1"/>
    <col min="13267" max="13267" width="9.140625" style="2722"/>
    <col min="13268" max="13268" width="11.7109375" style="2722" customWidth="1"/>
    <col min="13269" max="13505" width="9.140625" style="2722"/>
    <col min="13506" max="13506" width="8.140625" style="2722" customWidth="1"/>
    <col min="13507" max="13507" width="3.7109375" style="2722" customWidth="1"/>
    <col min="13508" max="13510" width="5.42578125" style="2722" customWidth="1"/>
    <col min="13511" max="13511" width="50.28515625" style="2722" customWidth="1"/>
    <col min="13512" max="13512" width="12.7109375" style="2722" customWidth="1"/>
    <col min="13513" max="13513" width="11.7109375" style="2722" bestFit="1" customWidth="1"/>
    <col min="13514" max="13514" width="9.140625" style="2722"/>
    <col min="13515" max="13515" width="11.42578125" style="2722" customWidth="1"/>
    <col min="13516" max="13516" width="11.7109375" style="2722" bestFit="1" customWidth="1"/>
    <col min="13517" max="13518" width="10" style="2722" bestFit="1" customWidth="1"/>
    <col min="13519" max="13519" width="4.5703125" style="2722" customWidth="1"/>
    <col min="13520" max="13520" width="9.140625" style="2722"/>
    <col min="13521" max="13521" width="4" style="2722" bestFit="1" customWidth="1"/>
    <col min="13522" max="13522" width="15.28515625" style="2722" customWidth="1"/>
    <col min="13523" max="13523" width="9.140625" style="2722"/>
    <col min="13524" max="13524" width="11.7109375" style="2722" customWidth="1"/>
    <col min="13525" max="13761" width="9.140625" style="2722"/>
    <col min="13762" max="13762" width="8.140625" style="2722" customWidth="1"/>
    <col min="13763" max="13763" width="3.7109375" style="2722" customWidth="1"/>
    <col min="13764" max="13766" width="5.42578125" style="2722" customWidth="1"/>
    <col min="13767" max="13767" width="50.28515625" style="2722" customWidth="1"/>
    <col min="13768" max="13768" width="12.7109375" style="2722" customWidth="1"/>
    <col min="13769" max="13769" width="11.7109375" style="2722" bestFit="1" customWidth="1"/>
    <col min="13770" max="13770" width="9.140625" style="2722"/>
    <col min="13771" max="13771" width="11.42578125" style="2722" customWidth="1"/>
    <col min="13772" max="13772" width="11.7109375" style="2722" bestFit="1" customWidth="1"/>
    <col min="13773" max="13774" width="10" style="2722" bestFit="1" customWidth="1"/>
    <col min="13775" max="13775" width="4.5703125" style="2722" customWidth="1"/>
    <col min="13776" max="13776" width="9.140625" style="2722"/>
    <col min="13777" max="13777" width="4" style="2722" bestFit="1" customWidth="1"/>
    <col min="13778" max="13778" width="15.28515625" style="2722" customWidth="1"/>
    <col min="13779" max="13779" width="9.140625" style="2722"/>
    <col min="13780" max="13780" width="11.7109375" style="2722" customWidth="1"/>
    <col min="13781" max="14017" width="9.140625" style="2722"/>
    <col min="14018" max="14018" width="8.140625" style="2722" customWidth="1"/>
    <col min="14019" max="14019" width="3.7109375" style="2722" customWidth="1"/>
    <col min="14020" max="14022" width="5.42578125" style="2722" customWidth="1"/>
    <col min="14023" max="14023" width="50.28515625" style="2722" customWidth="1"/>
    <col min="14024" max="14024" width="12.7109375" style="2722" customWidth="1"/>
    <col min="14025" max="14025" width="11.7109375" style="2722" bestFit="1" customWidth="1"/>
    <col min="14026" max="14026" width="9.140625" style="2722"/>
    <col min="14027" max="14027" width="11.42578125" style="2722" customWidth="1"/>
    <col min="14028" max="14028" width="11.7109375" style="2722" bestFit="1" customWidth="1"/>
    <col min="14029" max="14030" width="10" style="2722" bestFit="1" customWidth="1"/>
    <col min="14031" max="14031" width="4.5703125" style="2722" customWidth="1"/>
    <col min="14032" max="14032" width="9.140625" style="2722"/>
    <col min="14033" max="14033" width="4" style="2722" bestFit="1" customWidth="1"/>
    <col min="14034" max="14034" width="15.28515625" style="2722" customWidth="1"/>
    <col min="14035" max="14035" width="9.140625" style="2722"/>
    <col min="14036" max="14036" width="11.7109375" style="2722" customWidth="1"/>
    <col min="14037" max="14273" width="9.140625" style="2722"/>
    <col min="14274" max="14274" width="8.140625" style="2722" customWidth="1"/>
    <col min="14275" max="14275" width="3.7109375" style="2722" customWidth="1"/>
    <col min="14276" max="14278" width="5.42578125" style="2722" customWidth="1"/>
    <col min="14279" max="14279" width="50.28515625" style="2722" customWidth="1"/>
    <col min="14280" max="14280" width="12.7109375" style="2722" customWidth="1"/>
    <col min="14281" max="14281" width="11.7109375" style="2722" bestFit="1" customWidth="1"/>
    <col min="14282" max="14282" width="9.140625" style="2722"/>
    <col min="14283" max="14283" width="11.42578125" style="2722" customWidth="1"/>
    <col min="14284" max="14284" width="11.7109375" style="2722" bestFit="1" customWidth="1"/>
    <col min="14285" max="14286" width="10" style="2722" bestFit="1" customWidth="1"/>
    <col min="14287" max="14287" width="4.5703125" style="2722" customWidth="1"/>
    <col min="14288" max="14288" width="9.140625" style="2722"/>
    <col min="14289" max="14289" width="4" style="2722" bestFit="1" customWidth="1"/>
    <col min="14290" max="14290" width="15.28515625" style="2722" customWidth="1"/>
    <col min="14291" max="14291" width="9.140625" style="2722"/>
    <col min="14292" max="14292" width="11.7109375" style="2722" customWidth="1"/>
    <col min="14293" max="14529" width="9.140625" style="2722"/>
    <col min="14530" max="14530" width="8.140625" style="2722" customWidth="1"/>
    <col min="14531" max="14531" width="3.7109375" style="2722" customWidth="1"/>
    <col min="14532" max="14534" width="5.42578125" style="2722" customWidth="1"/>
    <col min="14535" max="14535" width="50.28515625" style="2722" customWidth="1"/>
    <col min="14536" max="14536" width="12.7109375" style="2722" customWidth="1"/>
    <col min="14537" max="14537" width="11.7109375" style="2722" bestFit="1" customWidth="1"/>
    <col min="14538" max="14538" width="9.140625" style="2722"/>
    <col min="14539" max="14539" width="11.42578125" style="2722" customWidth="1"/>
    <col min="14540" max="14540" width="11.7109375" style="2722" bestFit="1" customWidth="1"/>
    <col min="14541" max="14542" width="10" style="2722" bestFit="1" customWidth="1"/>
    <col min="14543" max="14543" width="4.5703125" style="2722" customWidth="1"/>
    <col min="14544" max="14544" width="9.140625" style="2722"/>
    <col min="14545" max="14545" width="4" style="2722" bestFit="1" customWidth="1"/>
    <col min="14546" max="14546" width="15.28515625" style="2722" customWidth="1"/>
    <col min="14547" max="14547" width="9.140625" style="2722"/>
    <col min="14548" max="14548" width="11.7109375" style="2722" customWidth="1"/>
    <col min="14549" max="14785" width="9.140625" style="2722"/>
    <col min="14786" max="14786" width="8.140625" style="2722" customWidth="1"/>
    <col min="14787" max="14787" width="3.7109375" style="2722" customWidth="1"/>
    <col min="14788" max="14790" width="5.42578125" style="2722" customWidth="1"/>
    <col min="14791" max="14791" width="50.28515625" style="2722" customWidth="1"/>
    <col min="14792" max="14792" width="12.7109375" style="2722" customWidth="1"/>
    <col min="14793" max="14793" width="11.7109375" style="2722" bestFit="1" customWidth="1"/>
    <col min="14794" max="14794" width="9.140625" style="2722"/>
    <col min="14795" max="14795" width="11.42578125" style="2722" customWidth="1"/>
    <col min="14796" max="14796" width="11.7109375" style="2722" bestFit="1" customWidth="1"/>
    <col min="14797" max="14798" width="10" style="2722" bestFit="1" customWidth="1"/>
    <col min="14799" max="14799" width="4.5703125" style="2722" customWidth="1"/>
    <col min="14800" max="14800" width="9.140625" style="2722"/>
    <col min="14801" max="14801" width="4" style="2722" bestFit="1" customWidth="1"/>
    <col min="14802" max="14802" width="15.28515625" style="2722" customWidth="1"/>
    <col min="14803" max="14803" width="9.140625" style="2722"/>
    <col min="14804" max="14804" width="11.7109375" style="2722" customWidth="1"/>
    <col min="14805" max="15041" width="9.140625" style="2722"/>
    <col min="15042" max="15042" width="8.140625" style="2722" customWidth="1"/>
    <col min="15043" max="15043" width="3.7109375" style="2722" customWidth="1"/>
    <col min="15044" max="15046" width="5.42578125" style="2722" customWidth="1"/>
    <col min="15047" max="15047" width="50.28515625" style="2722" customWidth="1"/>
    <col min="15048" max="15048" width="12.7109375" style="2722" customWidth="1"/>
    <col min="15049" max="15049" width="11.7109375" style="2722" bestFit="1" customWidth="1"/>
    <col min="15050" max="15050" width="9.140625" style="2722"/>
    <col min="15051" max="15051" width="11.42578125" style="2722" customWidth="1"/>
    <col min="15052" max="15052" width="11.7109375" style="2722" bestFit="1" customWidth="1"/>
    <col min="15053" max="15054" width="10" style="2722" bestFit="1" customWidth="1"/>
    <col min="15055" max="15055" width="4.5703125" style="2722" customWidth="1"/>
    <col min="15056" max="15056" width="9.140625" style="2722"/>
    <col min="15057" max="15057" width="4" style="2722" bestFit="1" customWidth="1"/>
    <col min="15058" max="15058" width="15.28515625" style="2722" customWidth="1"/>
    <col min="15059" max="15059" width="9.140625" style="2722"/>
    <col min="15060" max="15060" width="11.7109375" style="2722" customWidth="1"/>
    <col min="15061" max="15297" width="9.140625" style="2722"/>
    <col min="15298" max="15298" width="8.140625" style="2722" customWidth="1"/>
    <col min="15299" max="15299" width="3.7109375" style="2722" customWidth="1"/>
    <col min="15300" max="15302" width="5.42578125" style="2722" customWidth="1"/>
    <col min="15303" max="15303" width="50.28515625" style="2722" customWidth="1"/>
    <col min="15304" max="15304" width="12.7109375" style="2722" customWidth="1"/>
    <col min="15305" max="15305" width="11.7109375" style="2722" bestFit="1" customWidth="1"/>
    <col min="15306" max="15306" width="9.140625" style="2722"/>
    <col min="15307" max="15307" width="11.42578125" style="2722" customWidth="1"/>
    <col min="15308" max="15308" width="11.7109375" style="2722" bestFit="1" customWidth="1"/>
    <col min="15309" max="15310" width="10" style="2722" bestFit="1" customWidth="1"/>
    <col min="15311" max="15311" width="4.5703125" style="2722" customWidth="1"/>
    <col min="15312" max="15312" width="9.140625" style="2722"/>
    <col min="15313" max="15313" width="4" style="2722" bestFit="1" customWidth="1"/>
    <col min="15314" max="15314" width="15.28515625" style="2722" customWidth="1"/>
    <col min="15315" max="15315" width="9.140625" style="2722"/>
    <col min="15316" max="15316" width="11.7109375" style="2722" customWidth="1"/>
    <col min="15317" max="15553" width="9.140625" style="2722"/>
    <col min="15554" max="15554" width="8.140625" style="2722" customWidth="1"/>
    <col min="15555" max="15555" width="3.7109375" style="2722" customWidth="1"/>
    <col min="15556" max="15558" width="5.42578125" style="2722" customWidth="1"/>
    <col min="15559" max="15559" width="50.28515625" style="2722" customWidth="1"/>
    <col min="15560" max="15560" width="12.7109375" style="2722" customWidth="1"/>
    <col min="15561" max="15561" width="11.7109375" style="2722" bestFit="1" customWidth="1"/>
    <col min="15562" max="15562" width="9.140625" style="2722"/>
    <col min="15563" max="15563" width="11.42578125" style="2722" customWidth="1"/>
    <col min="15564" max="15564" width="11.7109375" style="2722" bestFit="1" customWidth="1"/>
    <col min="15565" max="15566" width="10" style="2722" bestFit="1" customWidth="1"/>
    <col min="15567" max="15567" width="4.5703125" style="2722" customWidth="1"/>
    <col min="15568" max="15568" width="9.140625" style="2722"/>
    <col min="15569" max="15569" width="4" style="2722" bestFit="1" customWidth="1"/>
    <col min="15570" max="15570" width="15.28515625" style="2722" customWidth="1"/>
    <col min="15571" max="15571" width="9.140625" style="2722"/>
    <col min="15572" max="15572" width="11.7109375" style="2722" customWidth="1"/>
    <col min="15573" max="15809" width="9.140625" style="2722"/>
    <col min="15810" max="15810" width="8.140625" style="2722" customWidth="1"/>
    <col min="15811" max="15811" width="3.7109375" style="2722" customWidth="1"/>
    <col min="15812" max="15814" width="5.42578125" style="2722" customWidth="1"/>
    <col min="15815" max="15815" width="50.28515625" style="2722" customWidth="1"/>
    <col min="15816" max="15816" width="12.7109375" style="2722" customWidth="1"/>
    <col min="15817" max="15817" width="11.7109375" style="2722" bestFit="1" customWidth="1"/>
    <col min="15818" max="15818" width="9.140625" style="2722"/>
    <col min="15819" max="15819" width="11.42578125" style="2722" customWidth="1"/>
    <col min="15820" max="15820" width="11.7109375" style="2722" bestFit="1" customWidth="1"/>
    <col min="15821" max="15822" width="10" style="2722" bestFit="1" customWidth="1"/>
    <col min="15823" max="15823" width="4.5703125" style="2722" customWidth="1"/>
    <col min="15824" max="15824" width="9.140625" style="2722"/>
    <col min="15825" max="15825" width="4" style="2722" bestFit="1" customWidth="1"/>
    <col min="15826" max="15826" width="15.28515625" style="2722" customWidth="1"/>
    <col min="15827" max="15827" width="9.140625" style="2722"/>
    <col min="15828" max="15828" width="11.7109375" style="2722" customWidth="1"/>
    <col min="15829" max="16065" width="9.140625" style="2722"/>
    <col min="16066" max="16066" width="8.140625" style="2722" customWidth="1"/>
    <col min="16067" max="16067" width="3.7109375" style="2722" customWidth="1"/>
    <col min="16068" max="16070" width="5.42578125" style="2722" customWidth="1"/>
    <col min="16071" max="16071" width="50.28515625" style="2722" customWidth="1"/>
    <col min="16072" max="16072" width="12.7109375" style="2722" customWidth="1"/>
    <col min="16073" max="16073" width="11.7109375" style="2722" bestFit="1" customWidth="1"/>
    <col min="16074" max="16074" width="9.140625" style="2722"/>
    <col min="16075" max="16075" width="11.42578125" style="2722" customWidth="1"/>
    <col min="16076" max="16076" width="11.7109375" style="2722" bestFit="1" customWidth="1"/>
    <col min="16077" max="16078" width="10" style="2722" bestFit="1" customWidth="1"/>
    <col min="16079" max="16079" width="4.5703125" style="2722" customWidth="1"/>
    <col min="16080" max="16080" width="9.140625" style="2722"/>
    <col min="16081" max="16081" width="4" style="2722" bestFit="1" customWidth="1"/>
    <col min="16082" max="16082" width="15.28515625" style="2722" customWidth="1"/>
    <col min="16083" max="16083" width="9.140625" style="2722"/>
    <col min="16084" max="16084" width="11.7109375" style="2722" customWidth="1"/>
    <col min="16085" max="16384" width="9.140625" style="2722"/>
  </cols>
  <sheetData>
    <row r="1" spans="1:7" s="2736" customFormat="1" ht="18" x14ac:dyDescent="0.25">
      <c r="A1" s="3035" t="s">
        <v>1937</v>
      </c>
      <c r="B1" s="3035"/>
      <c r="C1" s="3035"/>
      <c r="D1" s="3035"/>
      <c r="E1" s="3035"/>
      <c r="F1" s="3035"/>
      <c r="G1" s="3035"/>
    </row>
    <row r="2" spans="1:7" s="2736" customFormat="1" x14ac:dyDescent="0.25"/>
    <row r="3" spans="1:7" s="2736" customFormat="1" ht="15.75" x14ac:dyDescent="0.25">
      <c r="A3" s="3008" t="s">
        <v>2474</v>
      </c>
      <c r="B3" s="3009"/>
      <c r="C3" s="3009"/>
      <c r="D3" s="3009"/>
      <c r="E3" s="3009"/>
      <c r="F3" s="3009"/>
      <c r="G3" s="3010"/>
    </row>
    <row r="4" spans="1:7" s="2736" customFormat="1" ht="13.5" thickBot="1" x14ac:dyDescent="0.3">
      <c r="G4" s="2806" t="s">
        <v>67</v>
      </c>
    </row>
    <row r="5" spans="1:7" s="2736" customFormat="1" ht="15.75" customHeight="1" thickBot="1" x14ac:dyDescent="0.3">
      <c r="A5" s="891" t="s">
        <v>1943</v>
      </c>
      <c r="B5" s="3032" t="s">
        <v>2475</v>
      </c>
      <c r="C5" s="3033"/>
      <c r="D5" s="3033"/>
      <c r="E5" s="3034"/>
      <c r="F5" s="2807" t="s">
        <v>573</v>
      </c>
      <c r="G5" s="2741" t="s">
        <v>1945</v>
      </c>
    </row>
    <row r="6" spans="1:7" s="2736" customFormat="1" ht="13.5" customHeight="1" thickBot="1" x14ac:dyDescent="0.3">
      <c r="A6" s="2808">
        <f>SUM(A7:A11)</f>
        <v>3330000</v>
      </c>
      <c r="B6" s="2809" t="s">
        <v>2</v>
      </c>
      <c r="C6" s="2810" t="s">
        <v>4</v>
      </c>
      <c r="D6" s="2811" t="s">
        <v>575</v>
      </c>
      <c r="E6" s="2812" t="s">
        <v>576</v>
      </c>
      <c r="F6" s="2813" t="s">
        <v>2476</v>
      </c>
      <c r="G6" s="2814">
        <f>SUM(G7:G11)</f>
        <v>4100000</v>
      </c>
    </row>
    <row r="7" spans="1:7" s="2736" customFormat="1" ht="12.75" customHeight="1" x14ac:dyDescent="0.25">
      <c r="A7" s="2815">
        <v>675000</v>
      </c>
      <c r="B7" s="2816" t="s">
        <v>161</v>
      </c>
      <c r="C7" s="3036" t="s">
        <v>2477</v>
      </c>
      <c r="D7" s="2817" t="s">
        <v>6</v>
      </c>
      <c r="E7" s="2818">
        <v>1111</v>
      </c>
      <c r="F7" s="2819" t="s">
        <v>2478</v>
      </c>
      <c r="G7" s="2820">
        <v>770000</v>
      </c>
    </row>
    <row r="8" spans="1:7" s="2736" customFormat="1" x14ac:dyDescent="0.25">
      <c r="A8" s="2821">
        <v>14000</v>
      </c>
      <c r="B8" s="2822" t="s">
        <v>161</v>
      </c>
      <c r="C8" s="3037"/>
      <c r="D8" s="2823" t="s">
        <v>6</v>
      </c>
      <c r="E8" s="2824">
        <v>1112</v>
      </c>
      <c r="F8" s="2825" t="s">
        <v>2479</v>
      </c>
      <c r="G8" s="2820">
        <v>16000</v>
      </c>
    </row>
    <row r="9" spans="1:7" s="2736" customFormat="1" x14ac:dyDescent="0.25">
      <c r="A9" s="2821">
        <v>86000</v>
      </c>
      <c r="B9" s="2822" t="s">
        <v>161</v>
      </c>
      <c r="C9" s="3037"/>
      <c r="D9" s="2823" t="s">
        <v>6</v>
      </c>
      <c r="E9" s="2824">
        <v>1113</v>
      </c>
      <c r="F9" s="2825" t="s">
        <v>2480</v>
      </c>
      <c r="G9" s="2820">
        <v>98000</v>
      </c>
    </row>
    <row r="10" spans="1:7" s="2736" customFormat="1" x14ac:dyDescent="0.25">
      <c r="A10" s="2821">
        <v>625000</v>
      </c>
      <c r="B10" s="2822" t="s">
        <v>161</v>
      </c>
      <c r="C10" s="3037"/>
      <c r="D10" s="2823" t="s">
        <v>6</v>
      </c>
      <c r="E10" s="2824">
        <v>1121</v>
      </c>
      <c r="F10" s="2825" t="s">
        <v>2481</v>
      </c>
      <c r="G10" s="2820">
        <v>800000</v>
      </c>
    </row>
    <row r="11" spans="1:7" s="2736" customFormat="1" ht="13.5" thickBot="1" x14ac:dyDescent="0.3">
      <c r="A11" s="2826">
        <v>1930000</v>
      </c>
      <c r="B11" s="2827" t="s">
        <v>161</v>
      </c>
      <c r="C11" s="3038"/>
      <c r="D11" s="2823" t="s">
        <v>6</v>
      </c>
      <c r="E11" s="2824">
        <v>1211</v>
      </c>
      <c r="F11" s="2828" t="s">
        <v>2482</v>
      </c>
      <c r="G11" s="2829">
        <v>2416000</v>
      </c>
    </row>
    <row r="12" spans="1:7" s="2736" customFormat="1" ht="13.5" thickBot="1" x14ac:dyDescent="0.3">
      <c r="A12" s="2830">
        <f>SUM(A13:A19)</f>
        <v>600</v>
      </c>
      <c r="B12" s="2831" t="s">
        <v>2</v>
      </c>
      <c r="C12" s="2832" t="s">
        <v>4</v>
      </c>
      <c r="D12" s="2833" t="s">
        <v>575</v>
      </c>
      <c r="E12" s="2812" t="s">
        <v>576</v>
      </c>
      <c r="F12" s="2834" t="s">
        <v>2483</v>
      </c>
      <c r="G12" s="2835">
        <f>SUM(G13:G19)</f>
        <v>600</v>
      </c>
    </row>
    <row r="13" spans="1:7" s="2736" customFormat="1" x14ac:dyDescent="0.25">
      <c r="A13" s="2836">
        <v>164</v>
      </c>
      <c r="B13" s="2837" t="s">
        <v>161</v>
      </c>
      <c r="C13" s="2838" t="s">
        <v>14</v>
      </c>
      <c r="D13" s="2839" t="s">
        <v>6</v>
      </c>
      <c r="E13" s="2840">
        <v>1361</v>
      </c>
      <c r="F13" s="2841" t="s">
        <v>2484</v>
      </c>
      <c r="G13" s="2842">
        <v>164</v>
      </c>
    </row>
    <row r="14" spans="1:7" s="2736" customFormat="1" ht="12.75" customHeight="1" x14ac:dyDescent="0.25">
      <c r="A14" s="2843">
        <v>120</v>
      </c>
      <c r="B14" s="2844" t="s">
        <v>161</v>
      </c>
      <c r="C14" s="2845" t="s">
        <v>18</v>
      </c>
      <c r="D14" s="2846" t="s">
        <v>6</v>
      </c>
      <c r="E14" s="2847">
        <v>1361</v>
      </c>
      <c r="F14" s="2819" t="s">
        <v>2485</v>
      </c>
      <c r="G14" s="2820">
        <v>120</v>
      </c>
    </row>
    <row r="15" spans="1:7" s="2736" customFormat="1" x14ac:dyDescent="0.25">
      <c r="A15" s="2848">
        <v>110</v>
      </c>
      <c r="B15" s="2844" t="s">
        <v>161</v>
      </c>
      <c r="C15" s="2845" t="s">
        <v>21</v>
      </c>
      <c r="D15" s="2846" t="s">
        <v>6</v>
      </c>
      <c r="E15" s="2847">
        <v>1361</v>
      </c>
      <c r="F15" s="2825" t="s">
        <v>2486</v>
      </c>
      <c r="G15" s="2820">
        <v>110</v>
      </c>
    </row>
    <row r="16" spans="1:7" s="2736" customFormat="1" x14ac:dyDescent="0.25">
      <c r="A16" s="2848">
        <v>80</v>
      </c>
      <c r="B16" s="2849" t="s">
        <v>161</v>
      </c>
      <c r="C16" s="2850" t="s">
        <v>23</v>
      </c>
      <c r="D16" s="2851" t="s">
        <v>6</v>
      </c>
      <c r="E16" s="2852">
        <v>1361</v>
      </c>
      <c r="F16" s="2825" t="s">
        <v>2487</v>
      </c>
      <c r="G16" s="2853">
        <v>80</v>
      </c>
    </row>
    <row r="17" spans="1:7" s="2736" customFormat="1" x14ac:dyDescent="0.25">
      <c r="A17" s="2848">
        <v>6</v>
      </c>
      <c r="B17" s="2844" t="s">
        <v>161</v>
      </c>
      <c r="C17" s="2845" t="s">
        <v>35</v>
      </c>
      <c r="D17" s="2846" t="s">
        <v>6</v>
      </c>
      <c r="E17" s="2847">
        <v>1361</v>
      </c>
      <c r="F17" s="2825" t="s">
        <v>2488</v>
      </c>
      <c r="G17" s="2820">
        <v>6</v>
      </c>
    </row>
    <row r="18" spans="1:7" s="2736" customFormat="1" x14ac:dyDescent="0.25">
      <c r="A18" s="2848">
        <v>80</v>
      </c>
      <c r="B18" s="2844" t="s">
        <v>161</v>
      </c>
      <c r="C18" s="2845" t="s">
        <v>39</v>
      </c>
      <c r="D18" s="2846" t="s">
        <v>6</v>
      </c>
      <c r="E18" s="2847">
        <v>1361</v>
      </c>
      <c r="F18" s="2825" t="s">
        <v>2489</v>
      </c>
      <c r="G18" s="2820">
        <v>80</v>
      </c>
    </row>
    <row r="19" spans="1:7" s="2736" customFormat="1" ht="13.5" thickBot="1" x14ac:dyDescent="0.3">
      <c r="A19" s="2854">
        <v>40</v>
      </c>
      <c r="B19" s="2855" t="s">
        <v>161</v>
      </c>
      <c r="C19" s="2856" t="s">
        <v>2409</v>
      </c>
      <c r="D19" s="2857" t="s">
        <v>6</v>
      </c>
      <c r="E19" s="2858">
        <v>1361</v>
      </c>
      <c r="F19" s="2828" t="s">
        <v>2490</v>
      </c>
      <c r="G19" s="2829">
        <v>40</v>
      </c>
    </row>
    <row r="20" spans="1:7" s="2736" customFormat="1" ht="13.5" thickBot="1" x14ac:dyDescent="0.3">
      <c r="A20" s="2830">
        <f>SUM(A21:A22)</f>
        <v>18320</v>
      </c>
      <c r="B20" s="2831" t="s">
        <v>2</v>
      </c>
      <c r="C20" s="2832" t="s">
        <v>4</v>
      </c>
      <c r="D20" s="2833" t="s">
        <v>575</v>
      </c>
      <c r="E20" s="2812" t="s">
        <v>576</v>
      </c>
      <c r="F20" s="2834" t="s">
        <v>2491</v>
      </c>
      <c r="G20" s="2835">
        <f>SUM(G21:G22)</f>
        <v>19320</v>
      </c>
    </row>
    <row r="21" spans="1:7" s="2736" customFormat="1" x14ac:dyDescent="0.25">
      <c r="A21" s="2836">
        <v>320</v>
      </c>
      <c r="B21" s="2859" t="s">
        <v>161</v>
      </c>
      <c r="C21" s="2838" t="s">
        <v>21</v>
      </c>
      <c r="D21" s="2838" t="s">
        <v>6</v>
      </c>
      <c r="E21" s="2839">
        <v>1332</v>
      </c>
      <c r="F21" s="2860" t="s">
        <v>2492</v>
      </c>
      <c r="G21" s="2842">
        <v>320</v>
      </c>
    </row>
    <row r="22" spans="1:7" s="2736" customFormat="1" ht="13.5" thickBot="1" x14ac:dyDescent="0.3">
      <c r="A22" s="2861">
        <v>18000</v>
      </c>
      <c r="B22" s="2862" t="s">
        <v>161</v>
      </c>
      <c r="C22" s="2856" t="s">
        <v>21</v>
      </c>
      <c r="D22" s="2856" t="s">
        <v>6</v>
      </c>
      <c r="E22" s="2857">
        <v>1357</v>
      </c>
      <c r="F22" s="2863" t="s">
        <v>2493</v>
      </c>
      <c r="G22" s="2829">
        <v>19000</v>
      </c>
    </row>
    <row r="23" spans="1:7" s="2736" customFormat="1" x14ac:dyDescent="0.25">
      <c r="A23" s="2864"/>
      <c r="B23" s="2865"/>
      <c r="C23" s="2865"/>
      <c r="D23" s="2865"/>
      <c r="E23" s="2865"/>
      <c r="F23" s="2866"/>
      <c r="G23" s="2867"/>
    </row>
    <row r="24" spans="1:7" s="893" customFormat="1" ht="12.75" customHeight="1" thickBot="1" x14ac:dyDescent="0.3">
      <c r="B24" s="2868"/>
      <c r="C24" s="2869"/>
      <c r="D24" s="2869"/>
      <c r="E24" s="2869"/>
      <c r="F24" s="2869"/>
      <c r="G24" s="2870" t="s">
        <v>67</v>
      </c>
    </row>
    <row r="25" spans="1:7" s="893" customFormat="1" ht="13.5" thickBot="1" x14ac:dyDescent="0.3">
      <c r="A25" s="891" t="s">
        <v>1943</v>
      </c>
      <c r="B25" s="3025" t="s">
        <v>572</v>
      </c>
      <c r="C25" s="3026"/>
      <c r="D25" s="3026"/>
      <c r="E25" s="3027"/>
      <c r="F25" s="2705" t="s">
        <v>573</v>
      </c>
      <c r="G25" s="2741" t="s">
        <v>1945</v>
      </c>
    </row>
    <row r="26" spans="1:7" s="893" customFormat="1" ht="15.75" customHeight="1" thickBot="1" x14ac:dyDescent="0.3">
      <c r="A26" s="898">
        <f>SUM(A27:A90)</f>
        <v>24691</v>
      </c>
      <c r="B26" s="894" t="s">
        <v>2</v>
      </c>
      <c r="C26" s="895" t="s">
        <v>574</v>
      </c>
      <c r="D26" s="896" t="s">
        <v>575</v>
      </c>
      <c r="E26" s="897" t="s">
        <v>576</v>
      </c>
      <c r="F26" s="2871" t="s">
        <v>577</v>
      </c>
      <c r="G26" s="898">
        <f>SUM(G27:G90)</f>
        <v>24691</v>
      </c>
    </row>
    <row r="27" spans="1:7" s="893" customFormat="1" x14ac:dyDescent="0.25">
      <c r="A27" s="2174">
        <v>950</v>
      </c>
      <c r="B27" s="899" t="s">
        <v>161</v>
      </c>
      <c r="C27" s="900">
        <v>1401</v>
      </c>
      <c r="D27" s="900">
        <v>3121</v>
      </c>
      <c r="E27" s="901">
        <v>2122</v>
      </c>
      <c r="F27" s="2872" t="s">
        <v>1253</v>
      </c>
      <c r="G27" s="2873">
        <v>956</v>
      </c>
    </row>
    <row r="28" spans="1:7" s="893" customFormat="1" x14ac:dyDescent="0.25">
      <c r="A28" s="2874">
        <v>282.5</v>
      </c>
      <c r="B28" s="902" t="s">
        <v>161</v>
      </c>
      <c r="C28" s="903">
        <v>1402</v>
      </c>
      <c r="D28" s="904">
        <v>3121</v>
      </c>
      <c r="E28" s="905">
        <v>2122</v>
      </c>
      <c r="F28" s="2703" t="s">
        <v>1254</v>
      </c>
      <c r="G28" s="2875">
        <v>284</v>
      </c>
    </row>
    <row r="29" spans="1:7" s="893" customFormat="1" x14ac:dyDescent="0.25">
      <c r="A29" s="2874">
        <v>106.3</v>
      </c>
      <c r="B29" s="902" t="s">
        <v>161</v>
      </c>
      <c r="C29" s="903">
        <v>1403</v>
      </c>
      <c r="D29" s="904">
        <v>3121</v>
      </c>
      <c r="E29" s="905">
        <v>2122</v>
      </c>
      <c r="F29" s="2703" t="s">
        <v>1255</v>
      </c>
      <c r="G29" s="2875">
        <v>107</v>
      </c>
    </row>
    <row r="30" spans="1:7" s="893" customFormat="1" x14ac:dyDescent="0.25">
      <c r="A30" s="2874">
        <v>0</v>
      </c>
      <c r="B30" s="902" t="s">
        <v>161</v>
      </c>
      <c r="C30" s="903">
        <v>1404</v>
      </c>
      <c r="D30" s="904">
        <v>3121</v>
      </c>
      <c r="E30" s="905">
        <v>2122</v>
      </c>
      <c r="F30" s="2703" t="s">
        <v>1256</v>
      </c>
      <c r="G30" s="2875">
        <v>0</v>
      </c>
    </row>
    <row r="31" spans="1:7" s="893" customFormat="1" ht="12.75" customHeight="1" x14ac:dyDescent="0.25">
      <c r="A31" s="2874">
        <v>760.7</v>
      </c>
      <c r="B31" s="902" t="s">
        <v>161</v>
      </c>
      <c r="C31" s="903">
        <v>1405</v>
      </c>
      <c r="D31" s="904">
        <v>3121</v>
      </c>
      <c r="E31" s="905">
        <v>2122</v>
      </c>
      <c r="F31" s="2703" t="s">
        <v>1257</v>
      </c>
      <c r="G31" s="2875">
        <v>801</v>
      </c>
    </row>
    <row r="32" spans="1:7" s="893" customFormat="1" x14ac:dyDescent="0.25">
      <c r="A32" s="2874">
        <v>90.6</v>
      </c>
      <c r="B32" s="902" t="s">
        <v>161</v>
      </c>
      <c r="C32" s="903">
        <v>1406</v>
      </c>
      <c r="D32" s="904">
        <v>3121</v>
      </c>
      <c r="E32" s="905">
        <v>2122</v>
      </c>
      <c r="F32" s="2703" t="s">
        <v>1258</v>
      </c>
      <c r="G32" s="2875">
        <v>91</v>
      </c>
    </row>
    <row r="33" spans="1:7" s="893" customFormat="1" ht="12.75" customHeight="1" x14ac:dyDescent="0.25">
      <c r="A33" s="2874">
        <v>270</v>
      </c>
      <c r="B33" s="902" t="s">
        <v>161</v>
      </c>
      <c r="C33" s="903">
        <v>1407</v>
      </c>
      <c r="D33" s="904">
        <v>3121</v>
      </c>
      <c r="E33" s="905">
        <v>2122</v>
      </c>
      <c r="F33" s="2703" t="s">
        <v>1259</v>
      </c>
      <c r="G33" s="2875">
        <v>262</v>
      </c>
    </row>
    <row r="34" spans="1:7" s="893" customFormat="1" x14ac:dyDescent="0.25">
      <c r="A34" s="2874">
        <v>0</v>
      </c>
      <c r="B34" s="902" t="s">
        <v>161</v>
      </c>
      <c r="C34" s="903">
        <v>1408</v>
      </c>
      <c r="D34" s="904">
        <v>3121</v>
      </c>
      <c r="E34" s="905">
        <v>2122</v>
      </c>
      <c r="F34" s="2703" t="s">
        <v>1260</v>
      </c>
      <c r="G34" s="2875">
        <v>0</v>
      </c>
    </row>
    <row r="35" spans="1:7" s="893" customFormat="1" ht="12.75" customHeight="1" x14ac:dyDescent="0.25">
      <c r="A35" s="2874">
        <v>905</v>
      </c>
      <c r="B35" s="902" t="s">
        <v>161</v>
      </c>
      <c r="C35" s="903">
        <v>1409</v>
      </c>
      <c r="D35" s="904">
        <v>3121</v>
      </c>
      <c r="E35" s="905">
        <v>2122</v>
      </c>
      <c r="F35" s="2703" t="s">
        <v>1261</v>
      </c>
      <c r="G35" s="2875">
        <v>1180</v>
      </c>
    </row>
    <row r="36" spans="1:7" s="893" customFormat="1" ht="22.5" x14ac:dyDescent="0.25">
      <c r="A36" s="2874">
        <v>293.10000000000002</v>
      </c>
      <c r="B36" s="902" t="s">
        <v>161</v>
      </c>
      <c r="C36" s="903">
        <v>1410</v>
      </c>
      <c r="D36" s="904">
        <v>3121</v>
      </c>
      <c r="E36" s="905">
        <v>2122</v>
      </c>
      <c r="F36" s="2703" t="s">
        <v>1262</v>
      </c>
      <c r="G36" s="2875">
        <v>270</v>
      </c>
    </row>
    <row r="37" spans="1:7" s="893" customFormat="1" ht="22.5" x14ac:dyDescent="0.25">
      <c r="A37" s="2874">
        <v>665.5</v>
      </c>
      <c r="B37" s="902" t="s">
        <v>161</v>
      </c>
      <c r="C37" s="903">
        <v>1411</v>
      </c>
      <c r="D37" s="904">
        <v>3121</v>
      </c>
      <c r="E37" s="905">
        <v>2122</v>
      </c>
      <c r="F37" s="2703" t="s">
        <v>1263</v>
      </c>
      <c r="G37" s="2875">
        <v>653</v>
      </c>
    </row>
    <row r="38" spans="1:7" s="893" customFormat="1" ht="12.75" customHeight="1" x14ac:dyDescent="0.25">
      <c r="A38" s="2874">
        <v>355</v>
      </c>
      <c r="B38" s="902" t="s">
        <v>161</v>
      </c>
      <c r="C38" s="903">
        <v>1412</v>
      </c>
      <c r="D38" s="904">
        <v>3122</v>
      </c>
      <c r="E38" s="905">
        <v>2122</v>
      </c>
      <c r="F38" s="2703" t="s">
        <v>1264</v>
      </c>
      <c r="G38" s="2875">
        <v>360</v>
      </c>
    </row>
    <row r="39" spans="1:7" s="893" customFormat="1" ht="22.5" customHeight="1" x14ac:dyDescent="0.25">
      <c r="A39" s="2874">
        <v>412.5</v>
      </c>
      <c r="B39" s="902" t="s">
        <v>161</v>
      </c>
      <c r="C39" s="903">
        <v>1413</v>
      </c>
      <c r="D39" s="904">
        <v>3122</v>
      </c>
      <c r="E39" s="905">
        <v>2122</v>
      </c>
      <c r="F39" s="2703" t="s">
        <v>1265</v>
      </c>
      <c r="G39" s="2875">
        <v>340</v>
      </c>
    </row>
    <row r="40" spans="1:7" s="893" customFormat="1" ht="22.5" x14ac:dyDescent="0.25">
      <c r="A40" s="2874">
        <v>307.89999999999998</v>
      </c>
      <c r="B40" s="902" t="s">
        <v>161</v>
      </c>
      <c r="C40" s="903">
        <v>1414</v>
      </c>
      <c r="D40" s="904">
        <v>3122</v>
      </c>
      <c r="E40" s="905">
        <v>2122</v>
      </c>
      <c r="F40" s="2703" t="s">
        <v>1266</v>
      </c>
      <c r="G40" s="2875">
        <v>309</v>
      </c>
    </row>
    <row r="41" spans="1:7" s="893" customFormat="1" ht="12.75" customHeight="1" x14ac:dyDescent="0.25">
      <c r="A41" s="2874">
        <v>456.6</v>
      </c>
      <c r="B41" s="902" t="s">
        <v>161</v>
      </c>
      <c r="C41" s="903">
        <v>1418</v>
      </c>
      <c r="D41" s="904">
        <v>3122</v>
      </c>
      <c r="E41" s="905">
        <v>2122</v>
      </c>
      <c r="F41" s="2703" t="s">
        <v>1267</v>
      </c>
      <c r="G41" s="2875">
        <v>460</v>
      </c>
    </row>
    <row r="42" spans="1:7" s="893" customFormat="1" ht="12.75" customHeight="1" x14ac:dyDescent="0.25">
      <c r="A42" s="2874">
        <v>95</v>
      </c>
      <c r="B42" s="902" t="s">
        <v>161</v>
      </c>
      <c r="C42" s="903">
        <v>1420</v>
      </c>
      <c r="D42" s="904">
        <v>3122</v>
      </c>
      <c r="E42" s="905">
        <v>2122</v>
      </c>
      <c r="F42" s="2703" t="s">
        <v>1268</v>
      </c>
      <c r="G42" s="2875">
        <v>90</v>
      </c>
    </row>
    <row r="43" spans="1:7" s="893" customFormat="1" ht="22.5" x14ac:dyDescent="0.25">
      <c r="A43" s="2874">
        <v>369</v>
      </c>
      <c r="B43" s="902" t="s">
        <v>161</v>
      </c>
      <c r="C43" s="903">
        <v>1421</v>
      </c>
      <c r="D43" s="904">
        <v>3122</v>
      </c>
      <c r="E43" s="905">
        <v>2122</v>
      </c>
      <c r="F43" s="2703" t="s">
        <v>1269</v>
      </c>
      <c r="G43" s="2875">
        <v>370</v>
      </c>
    </row>
    <row r="44" spans="1:7" s="893" customFormat="1" ht="12.75" customHeight="1" x14ac:dyDescent="0.25">
      <c r="A44" s="2874">
        <v>270</v>
      </c>
      <c r="B44" s="902" t="s">
        <v>161</v>
      </c>
      <c r="C44" s="903">
        <v>1422</v>
      </c>
      <c r="D44" s="904">
        <v>3122</v>
      </c>
      <c r="E44" s="905">
        <v>2122</v>
      </c>
      <c r="F44" s="2703" t="s">
        <v>1270</v>
      </c>
      <c r="G44" s="2875">
        <v>45</v>
      </c>
    </row>
    <row r="45" spans="1:7" s="893" customFormat="1" ht="12.75" customHeight="1" x14ac:dyDescent="0.25">
      <c r="A45" s="2874">
        <v>810.2</v>
      </c>
      <c r="B45" s="902" t="s">
        <v>161</v>
      </c>
      <c r="C45" s="903">
        <v>1424</v>
      </c>
      <c r="D45" s="904">
        <v>3122</v>
      </c>
      <c r="E45" s="905">
        <v>2122</v>
      </c>
      <c r="F45" s="2703" t="s">
        <v>1271</v>
      </c>
      <c r="G45" s="2875">
        <v>815</v>
      </c>
    </row>
    <row r="46" spans="1:7" s="893" customFormat="1" ht="22.5" x14ac:dyDescent="0.25">
      <c r="A46" s="2874">
        <v>510.8</v>
      </c>
      <c r="B46" s="902" t="s">
        <v>161</v>
      </c>
      <c r="C46" s="903">
        <v>1425</v>
      </c>
      <c r="D46" s="904">
        <v>3122</v>
      </c>
      <c r="E46" s="905">
        <v>2122</v>
      </c>
      <c r="F46" s="2703" t="s">
        <v>1272</v>
      </c>
      <c r="G46" s="2875">
        <v>664</v>
      </c>
    </row>
    <row r="47" spans="1:7" s="893" customFormat="1" ht="22.5" x14ac:dyDescent="0.25">
      <c r="A47" s="2874">
        <v>0</v>
      </c>
      <c r="B47" s="902" t="s">
        <v>161</v>
      </c>
      <c r="C47" s="903">
        <v>1426</v>
      </c>
      <c r="D47" s="904">
        <v>3122</v>
      </c>
      <c r="E47" s="905">
        <v>2122</v>
      </c>
      <c r="F47" s="2703" t="s">
        <v>1273</v>
      </c>
      <c r="G47" s="2875">
        <v>0</v>
      </c>
    </row>
    <row r="48" spans="1:7" s="893" customFormat="1" ht="22.5" x14ac:dyDescent="0.25">
      <c r="A48" s="2874">
        <v>1016.6</v>
      </c>
      <c r="B48" s="902" t="s">
        <v>161</v>
      </c>
      <c r="C48" s="903">
        <v>1427</v>
      </c>
      <c r="D48" s="904">
        <v>3122</v>
      </c>
      <c r="E48" s="905">
        <v>2122</v>
      </c>
      <c r="F48" s="2703" t="s">
        <v>1274</v>
      </c>
      <c r="G48" s="2875">
        <v>1020</v>
      </c>
    </row>
    <row r="49" spans="1:7" s="893" customFormat="1" ht="22.5" x14ac:dyDescent="0.25">
      <c r="A49" s="2874">
        <v>247</v>
      </c>
      <c r="B49" s="902" t="s">
        <v>161</v>
      </c>
      <c r="C49" s="903">
        <v>1428</v>
      </c>
      <c r="D49" s="904">
        <v>3122</v>
      </c>
      <c r="E49" s="905">
        <v>2122</v>
      </c>
      <c r="F49" s="2703" t="s">
        <v>1275</v>
      </c>
      <c r="G49" s="2875">
        <v>165</v>
      </c>
    </row>
    <row r="50" spans="1:7" s="893" customFormat="1" ht="22.5" x14ac:dyDescent="0.25">
      <c r="A50" s="2874">
        <v>0</v>
      </c>
      <c r="B50" s="902" t="s">
        <v>161</v>
      </c>
      <c r="C50" s="903">
        <v>1429</v>
      </c>
      <c r="D50" s="904">
        <v>3122</v>
      </c>
      <c r="E50" s="905">
        <v>2122</v>
      </c>
      <c r="F50" s="2703" t="s">
        <v>1276</v>
      </c>
      <c r="G50" s="2875">
        <v>0</v>
      </c>
    </row>
    <row r="51" spans="1:7" s="893" customFormat="1" ht="12.75" customHeight="1" x14ac:dyDescent="0.25">
      <c r="A51" s="2874">
        <v>322.3</v>
      </c>
      <c r="B51" s="902" t="s">
        <v>161</v>
      </c>
      <c r="C51" s="903">
        <v>1430</v>
      </c>
      <c r="D51" s="904">
        <v>3122</v>
      </c>
      <c r="E51" s="905">
        <v>2122</v>
      </c>
      <c r="F51" s="2703" t="s">
        <v>1277</v>
      </c>
      <c r="G51" s="2875">
        <v>290</v>
      </c>
    </row>
    <row r="52" spans="1:7" s="893" customFormat="1" ht="12.75" customHeight="1" x14ac:dyDescent="0.25">
      <c r="A52" s="2874">
        <v>88</v>
      </c>
      <c r="B52" s="902" t="s">
        <v>161</v>
      </c>
      <c r="C52" s="903">
        <v>1432</v>
      </c>
      <c r="D52" s="904">
        <v>3123</v>
      </c>
      <c r="E52" s="905">
        <v>2122</v>
      </c>
      <c r="F52" s="2703" t="s">
        <v>1278</v>
      </c>
      <c r="G52" s="2875">
        <v>90</v>
      </c>
    </row>
    <row r="53" spans="1:7" s="893" customFormat="1" ht="12.75" customHeight="1" x14ac:dyDescent="0.25">
      <c r="A53" s="2874">
        <v>1165.4000000000001</v>
      </c>
      <c r="B53" s="902" t="s">
        <v>161</v>
      </c>
      <c r="C53" s="903">
        <v>1433</v>
      </c>
      <c r="D53" s="903">
        <v>3123</v>
      </c>
      <c r="E53" s="905">
        <v>2122</v>
      </c>
      <c r="F53" s="2703" t="s">
        <v>1279</v>
      </c>
      <c r="G53" s="2876">
        <v>1250</v>
      </c>
    </row>
    <row r="54" spans="1:7" s="2736" customFormat="1" x14ac:dyDescent="0.25">
      <c r="A54" s="2174">
        <v>352.7</v>
      </c>
      <c r="B54" s="906" t="s">
        <v>161</v>
      </c>
      <c r="C54" s="904">
        <v>1434</v>
      </c>
      <c r="D54" s="904">
        <v>3123</v>
      </c>
      <c r="E54" s="907">
        <v>2122</v>
      </c>
      <c r="F54" s="2704" t="s">
        <v>1280</v>
      </c>
      <c r="G54" s="2875">
        <v>360</v>
      </c>
    </row>
    <row r="55" spans="1:7" s="893" customFormat="1" ht="12.75" customHeight="1" x14ac:dyDescent="0.25">
      <c r="A55" s="2174">
        <v>745</v>
      </c>
      <c r="B55" s="906" t="s">
        <v>161</v>
      </c>
      <c r="C55" s="904">
        <v>1436</v>
      </c>
      <c r="D55" s="904">
        <v>3123</v>
      </c>
      <c r="E55" s="907">
        <v>2122</v>
      </c>
      <c r="F55" s="2704" t="s">
        <v>1281</v>
      </c>
      <c r="G55" s="2875">
        <v>745</v>
      </c>
    </row>
    <row r="56" spans="1:7" s="893" customFormat="1" ht="12.75" customHeight="1" x14ac:dyDescent="0.25">
      <c r="A56" s="2874">
        <v>1966</v>
      </c>
      <c r="B56" s="902" t="s">
        <v>161</v>
      </c>
      <c r="C56" s="903">
        <v>1437</v>
      </c>
      <c r="D56" s="904">
        <v>3123</v>
      </c>
      <c r="E56" s="905">
        <v>2122</v>
      </c>
      <c r="F56" s="2703" t="s">
        <v>1282</v>
      </c>
      <c r="G56" s="2875">
        <v>2210</v>
      </c>
    </row>
    <row r="57" spans="1:7" s="893" customFormat="1" ht="12.75" customHeight="1" x14ac:dyDescent="0.25">
      <c r="A57" s="2874">
        <v>537.9</v>
      </c>
      <c r="B57" s="902" t="s">
        <v>161</v>
      </c>
      <c r="C57" s="903">
        <v>1438</v>
      </c>
      <c r="D57" s="904">
        <v>3123</v>
      </c>
      <c r="E57" s="905">
        <v>2122</v>
      </c>
      <c r="F57" s="2703" t="s">
        <v>1283</v>
      </c>
      <c r="G57" s="2875">
        <v>262.5</v>
      </c>
    </row>
    <row r="58" spans="1:7" s="893" customFormat="1" ht="12.75" customHeight="1" x14ac:dyDescent="0.25">
      <c r="A58" s="2874">
        <v>1800</v>
      </c>
      <c r="B58" s="902" t="s">
        <v>161</v>
      </c>
      <c r="C58" s="903">
        <v>1440</v>
      </c>
      <c r="D58" s="904">
        <v>3123</v>
      </c>
      <c r="E58" s="905">
        <v>2122</v>
      </c>
      <c r="F58" s="2703" t="s">
        <v>1284</v>
      </c>
      <c r="G58" s="2875">
        <v>2200.5</v>
      </c>
    </row>
    <row r="59" spans="1:7" s="893" customFormat="1" ht="12.75" customHeight="1" x14ac:dyDescent="0.25">
      <c r="A59" s="2874">
        <v>1186</v>
      </c>
      <c r="B59" s="902" t="s">
        <v>161</v>
      </c>
      <c r="C59" s="903">
        <v>1442</v>
      </c>
      <c r="D59" s="904">
        <v>3123</v>
      </c>
      <c r="E59" s="905">
        <v>2122</v>
      </c>
      <c r="F59" s="2704" t="s">
        <v>1285</v>
      </c>
      <c r="G59" s="2875">
        <v>1191</v>
      </c>
    </row>
    <row r="60" spans="1:7" s="893" customFormat="1" ht="12.75" customHeight="1" x14ac:dyDescent="0.25">
      <c r="A60" s="2874">
        <v>613.5</v>
      </c>
      <c r="B60" s="902" t="s">
        <v>161</v>
      </c>
      <c r="C60" s="903">
        <v>1443</v>
      </c>
      <c r="D60" s="904">
        <v>3123</v>
      </c>
      <c r="E60" s="905">
        <v>2122</v>
      </c>
      <c r="F60" s="2704" t="s">
        <v>1286</v>
      </c>
      <c r="G60" s="2875">
        <v>602</v>
      </c>
    </row>
    <row r="61" spans="1:7" s="893" customFormat="1" ht="12.75" customHeight="1" x14ac:dyDescent="0.25">
      <c r="A61" s="2874">
        <v>1648.8</v>
      </c>
      <c r="B61" s="902" t="s">
        <v>161</v>
      </c>
      <c r="C61" s="903">
        <v>1448</v>
      </c>
      <c r="D61" s="904">
        <v>3123</v>
      </c>
      <c r="E61" s="905">
        <v>2122</v>
      </c>
      <c r="F61" s="2703" t="s">
        <v>1287</v>
      </c>
      <c r="G61" s="2875">
        <v>1432</v>
      </c>
    </row>
    <row r="62" spans="1:7" s="893" customFormat="1" x14ac:dyDescent="0.25">
      <c r="A62" s="2874">
        <v>1885.3</v>
      </c>
      <c r="B62" s="906" t="s">
        <v>161</v>
      </c>
      <c r="C62" s="904">
        <v>1450</v>
      </c>
      <c r="D62" s="904">
        <v>3124</v>
      </c>
      <c r="E62" s="907">
        <v>2122</v>
      </c>
      <c r="F62" s="2703" t="s">
        <v>1288</v>
      </c>
      <c r="G62" s="2875">
        <v>2406</v>
      </c>
    </row>
    <row r="63" spans="1:7" s="893" customFormat="1" ht="22.5" x14ac:dyDescent="0.25">
      <c r="A63" s="2874">
        <v>328.2</v>
      </c>
      <c r="B63" s="902" t="s">
        <v>161</v>
      </c>
      <c r="C63" s="903">
        <v>1452</v>
      </c>
      <c r="D63" s="903">
        <v>3122</v>
      </c>
      <c r="E63" s="905">
        <v>2122</v>
      </c>
      <c r="F63" s="2703" t="s">
        <v>1289</v>
      </c>
      <c r="G63" s="2875">
        <v>335</v>
      </c>
    </row>
    <row r="64" spans="1:7" s="893" customFormat="1" ht="12.75" customHeight="1" x14ac:dyDescent="0.25">
      <c r="A64" s="2874">
        <v>742</v>
      </c>
      <c r="B64" s="906" t="s">
        <v>161</v>
      </c>
      <c r="C64" s="904">
        <v>1455</v>
      </c>
      <c r="D64" s="904">
        <v>3113</v>
      </c>
      <c r="E64" s="907">
        <v>2122</v>
      </c>
      <c r="F64" s="2704" t="s">
        <v>1290</v>
      </c>
      <c r="G64" s="2875">
        <v>763</v>
      </c>
    </row>
    <row r="65" spans="1:7" s="893" customFormat="1" ht="22.5" x14ac:dyDescent="0.25">
      <c r="A65" s="2874">
        <v>112.7</v>
      </c>
      <c r="B65" s="902" t="s">
        <v>161</v>
      </c>
      <c r="C65" s="903">
        <v>1456</v>
      </c>
      <c r="D65" s="904">
        <v>3113</v>
      </c>
      <c r="E65" s="905">
        <v>2122</v>
      </c>
      <c r="F65" s="2703" t="s">
        <v>1291</v>
      </c>
      <c r="G65" s="2875">
        <v>115</v>
      </c>
    </row>
    <row r="66" spans="1:7" s="893" customFormat="1" ht="12.75" customHeight="1" x14ac:dyDescent="0.25">
      <c r="A66" s="2874">
        <v>0</v>
      </c>
      <c r="B66" s="902" t="s">
        <v>161</v>
      </c>
      <c r="C66" s="903">
        <v>1457</v>
      </c>
      <c r="D66" s="903">
        <v>3113</v>
      </c>
      <c r="E66" s="905">
        <v>2122</v>
      </c>
      <c r="F66" s="2703" t="s">
        <v>1292</v>
      </c>
      <c r="G66" s="2876">
        <v>0</v>
      </c>
    </row>
    <row r="67" spans="1:7" s="893" customFormat="1" ht="12.75" customHeight="1" x14ac:dyDescent="0.25">
      <c r="A67" s="2874">
        <v>0</v>
      </c>
      <c r="B67" s="902" t="s">
        <v>161</v>
      </c>
      <c r="C67" s="903">
        <v>1459</v>
      </c>
      <c r="D67" s="903">
        <v>3114</v>
      </c>
      <c r="E67" s="905">
        <v>2122</v>
      </c>
      <c r="F67" s="2703" t="s">
        <v>1293</v>
      </c>
      <c r="G67" s="2876">
        <v>0</v>
      </c>
    </row>
    <row r="68" spans="1:7" s="2736" customFormat="1" ht="12.75" customHeight="1" x14ac:dyDescent="0.25">
      <c r="A68" s="2174">
        <v>0</v>
      </c>
      <c r="B68" s="906" t="s">
        <v>161</v>
      </c>
      <c r="C68" s="904">
        <v>1460</v>
      </c>
      <c r="D68" s="904">
        <v>3114</v>
      </c>
      <c r="E68" s="2877">
        <v>2122</v>
      </c>
      <c r="F68" s="2878" t="s">
        <v>1294</v>
      </c>
      <c r="G68" s="2875">
        <v>0</v>
      </c>
    </row>
    <row r="69" spans="1:7" s="2736" customFormat="1" ht="12.75" customHeight="1" x14ac:dyDescent="0.25">
      <c r="A69" s="2174">
        <v>33</v>
      </c>
      <c r="B69" s="902" t="s">
        <v>161</v>
      </c>
      <c r="C69" s="903">
        <v>1462</v>
      </c>
      <c r="D69" s="904">
        <v>3113</v>
      </c>
      <c r="E69" s="1118">
        <v>2122</v>
      </c>
      <c r="F69" s="2879" t="s">
        <v>1295</v>
      </c>
      <c r="G69" s="2875">
        <v>33</v>
      </c>
    </row>
    <row r="70" spans="1:7" s="2736" customFormat="1" ht="13.5" customHeight="1" thickBot="1" x14ac:dyDescent="0.3">
      <c r="A70" s="2880">
        <v>0</v>
      </c>
      <c r="B70" s="2177" t="s">
        <v>161</v>
      </c>
      <c r="C70" s="2881">
        <v>1463</v>
      </c>
      <c r="D70" s="2063">
        <v>3113</v>
      </c>
      <c r="E70" s="2882">
        <v>2122</v>
      </c>
      <c r="F70" s="2883" t="s">
        <v>1296</v>
      </c>
      <c r="G70" s="2884">
        <v>0</v>
      </c>
    </row>
    <row r="71" spans="1:7" s="2736" customFormat="1" ht="12.75" customHeight="1" x14ac:dyDescent="0.25"/>
    <row r="72" spans="1:7" s="893" customFormat="1" ht="12.75" customHeight="1" x14ac:dyDescent="0.25"/>
    <row r="73" spans="1:7" s="2736" customFormat="1" ht="12" customHeight="1" thickBot="1" x14ac:dyDescent="0.25">
      <c r="A73" s="2885"/>
      <c r="B73" s="2865"/>
      <c r="C73" s="2775"/>
      <c r="D73" s="2775"/>
      <c r="E73" s="2775"/>
      <c r="F73" s="2886"/>
      <c r="G73" s="2887" t="s">
        <v>67</v>
      </c>
    </row>
    <row r="74" spans="1:7" s="2736" customFormat="1" ht="13.5" customHeight="1" thickBot="1" x14ac:dyDescent="0.3">
      <c r="A74" s="891" t="s">
        <v>1943</v>
      </c>
      <c r="B74" s="3025" t="s">
        <v>572</v>
      </c>
      <c r="C74" s="3026"/>
      <c r="D74" s="3026"/>
      <c r="E74" s="3027"/>
      <c r="F74" s="2888" t="s">
        <v>573</v>
      </c>
      <c r="G74" s="2741" t="s">
        <v>1945</v>
      </c>
    </row>
    <row r="75" spans="1:7" s="2736" customFormat="1" ht="13.5" customHeight="1" thickBot="1" x14ac:dyDescent="0.3">
      <c r="A75" s="2889" t="s">
        <v>236</v>
      </c>
      <c r="B75" s="2890" t="s">
        <v>2</v>
      </c>
      <c r="C75" s="2891" t="s">
        <v>574</v>
      </c>
      <c r="D75" s="2892" t="s">
        <v>575</v>
      </c>
      <c r="E75" s="2832" t="s">
        <v>576</v>
      </c>
      <c r="F75" s="2893" t="s">
        <v>2494</v>
      </c>
      <c r="G75" s="2894" t="s">
        <v>236</v>
      </c>
    </row>
    <row r="76" spans="1:7" s="2736" customFormat="1" x14ac:dyDescent="0.25">
      <c r="A76" s="2874">
        <v>0</v>
      </c>
      <c r="B76" s="2895" t="s">
        <v>161</v>
      </c>
      <c r="C76" s="903">
        <v>1468</v>
      </c>
      <c r="D76" s="903">
        <v>3113</v>
      </c>
      <c r="E76" s="1118">
        <v>2122</v>
      </c>
      <c r="F76" s="2896" t="s">
        <v>1297</v>
      </c>
      <c r="G76" s="2876">
        <v>0</v>
      </c>
    </row>
    <row r="77" spans="1:7" s="2736" customFormat="1" x14ac:dyDescent="0.25">
      <c r="A77" s="2874">
        <v>50</v>
      </c>
      <c r="B77" s="902" t="s">
        <v>161</v>
      </c>
      <c r="C77" s="903">
        <v>1469</v>
      </c>
      <c r="D77" s="903">
        <v>3114</v>
      </c>
      <c r="E77" s="1118">
        <v>2122</v>
      </c>
      <c r="F77" s="2879" t="s">
        <v>1298</v>
      </c>
      <c r="G77" s="2876">
        <v>104</v>
      </c>
    </row>
    <row r="78" spans="1:7" s="2736" customFormat="1" x14ac:dyDescent="0.25">
      <c r="A78" s="2174">
        <v>24.8</v>
      </c>
      <c r="B78" s="906" t="s">
        <v>161</v>
      </c>
      <c r="C78" s="904">
        <v>1470</v>
      </c>
      <c r="D78" s="904">
        <v>3133</v>
      </c>
      <c r="E78" s="2877">
        <v>2122</v>
      </c>
      <c r="F78" s="2878" t="s">
        <v>1299</v>
      </c>
      <c r="G78" s="2875">
        <v>25</v>
      </c>
    </row>
    <row r="79" spans="1:7" s="2736" customFormat="1" x14ac:dyDescent="0.25">
      <c r="A79" s="2174">
        <v>581</v>
      </c>
      <c r="B79" s="902" t="s">
        <v>161</v>
      </c>
      <c r="C79" s="903">
        <v>1471</v>
      </c>
      <c r="D79" s="904">
        <v>3133</v>
      </c>
      <c r="E79" s="1118">
        <v>2122</v>
      </c>
      <c r="F79" s="2879" t="s">
        <v>1300</v>
      </c>
      <c r="G79" s="2875">
        <v>583</v>
      </c>
    </row>
    <row r="80" spans="1:7" s="2736" customFormat="1" ht="12.75" customHeight="1" x14ac:dyDescent="0.25">
      <c r="A80" s="2874">
        <v>92.4</v>
      </c>
      <c r="B80" s="2895" t="s">
        <v>161</v>
      </c>
      <c r="C80" s="903">
        <v>1472</v>
      </c>
      <c r="D80" s="903">
        <v>3133</v>
      </c>
      <c r="E80" s="1118">
        <v>2122</v>
      </c>
      <c r="F80" s="2896" t="s">
        <v>1301</v>
      </c>
      <c r="G80" s="2876">
        <v>93</v>
      </c>
    </row>
    <row r="81" spans="1:7" s="2736" customFormat="1" ht="12.75" customHeight="1" x14ac:dyDescent="0.25">
      <c r="A81" s="2174">
        <v>49.2</v>
      </c>
      <c r="B81" s="902" t="s">
        <v>161</v>
      </c>
      <c r="C81" s="903">
        <v>1473</v>
      </c>
      <c r="D81" s="904">
        <v>3133</v>
      </c>
      <c r="E81" s="1118">
        <v>2122</v>
      </c>
      <c r="F81" s="2879" t="s">
        <v>1302</v>
      </c>
      <c r="G81" s="2875">
        <v>50</v>
      </c>
    </row>
    <row r="82" spans="1:7" s="2736" customFormat="1" ht="12.75" customHeight="1" x14ac:dyDescent="0.25">
      <c r="A82" s="2174">
        <v>54.5</v>
      </c>
      <c r="B82" s="902" t="s">
        <v>161</v>
      </c>
      <c r="C82" s="903">
        <v>1474</v>
      </c>
      <c r="D82" s="904">
        <v>3133</v>
      </c>
      <c r="E82" s="1118">
        <v>2122</v>
      </c>
      <c r="F82" s="2879" t="s">
        <v>1303</v>
      </c>
      <c r="G82" s="2875">
        <v>55</v>
      </c>
    </row>
    <row r="83" spans="1:7" s="2736" customFormat="1" ht="12.75" customHeight="1" x14ac:dyDescent="0.25">
      <c r="A83" s="2174">
        <v>240</v>
      </c>
      <c r="B83" s="902" t="s">
        <v>161</v>
      </c>
      <c r="C83" s="903">
        <v>1475</v>
      </c>
      <c r="D83" s="904">
        <v>3133</v>
      </c>
      <c r="E83" s="1118">
        <v>2122</v>
      </c>
      <c r="F83" s="2879" t="s">
        <v>1304</v>
      </c>
      <c r="G83" s="2875">
        <v>230</v>
      </c>
    </row>
    <row r="84" spans="1:7" s="2736" customFormat="1" x14ac:dyDescent="0.25">
      <c r="A84" s="2874">
        <v>20</v>
      </c>
      <c r="B84" s="2895" t="s">
        <v>161</v>
      </c>
      <c r="C84" s="903">
        <v>1476</v>
      </c>
      <c r="D84" s="903">
        <v>3133</v>
      </c>
      <c r="E84" s="1118">
        <v>2122</v>
      </c>
      <c r="F84" s="2896" t="s">
        <v>1305</v>
      </c>
      <c r="G84" s="2876">
        <v>20</v>
      </c>
    </row>
    <row r="85" spans="1:7" s="2736" customFormat="1" ht="13.5" customHeight="1" x14ac:dyDescent="0.25">
      <c r="A85" s="2174">
        <v>0</v>
      </c>
      <c r="B85" s="902" t="s">
        <v>161</v>
      </c>
      <c r="C85" s="903">
        <v>1491</v>
      </c>
      <c r="D85" s="904">
        <v>3146</v>
      </c>
      <c r="E85" s="1118">
        <v>2122</v>
      </c>
      <c r="F85" s="2879" t="s">
        <v>1306</v>
      </c>
      <c r="G85" s="2875">
        <v>0</v>
      </c>
    </row>
    <row r="86" spans="1:7" s="2736" customFormat="1" x14ac:dyDescent="0.25">
      <c r="A86" s="2174">
        <v>0</v>
      </c>
      <c r="B86" s="902" t="s">
        <v>161</v>
      </c>
      <c r="C86" s="903">
        <v>1492</v>
      </c>
      <c r="D86" s="904">
        <v>3146</v>
      </c>
      <c r="E86" s="1118">
        <v>2122</v>
      </c>
      <c r="F86" s="2879" t="s">
        <v>1307</v>
      </c>
      <c r="G86" s="2875">
        <v>0</v>
      </c>
    </row>
    <row r="87" spans="1:7" s="2736" customFormat="1" x14ac:dyDescent="0.25">
      <c r="A87" s="2174">
        <v>0</v>
      </c>
      <c r="B87" s="902" t="s">
        <v>161</v>
      </c>
      <c r="C87" s="903">
        <v>1493</v>
      </c>
      <c r="D87" s="904">
        <v>3146</v>
      </c>
      <c r="E87" s="1118">
        <v>2122</v>
      </c>
      <c r="F87" s="2879" t="s">
        <v>1308</v>
      </c>
      <c r="G87" s="2875">
        <v>0</v>
      </c>
    </row>
    <row r="88" spans="1:7" s="2736" customFormat="1" ht="22.5" x14ac:dyDescent="0.25">
      <c r="A88" s="2874">
        <v>0</v>
      </c>
      <c r="B88" s="2895" t="s">
        <v>161</v>
      </c>
      <c r="C88" s="903">
        <v>1494</v>
      </c>
      <c r="D88" s="903">
        <v>3146</v>
      </c>
      <c r="E88" s="1118">
        <v>2122</v>
      </c>
      <c r="F88" s="2896" t="s">
        <v>1309</v>
      </c>
      <c r="G88" s="2876">
        <v>0</v>
      </c>
    </row>
    <row r="89" spans="1:7" s="2736" customFormat="1" x14ac:dyDescent="0.25">
      <c r="A89" s="2874">
        <v>878</v>
      </c>
      <c r="B89" s="2897" t="s">
        <v>161</v>
      </c>
      <c r="C89" s="903">
        <v>1497</v>
      </c>
      <c r="D89" s="903">
        <v>3149</v>
      </c>
      <c r="E89" s="1118">
        <v>2122</v>
      </c>
      <c r="F89" s="2896" t="s">
        <v>1836</v>
      </c>
      <c r="G89" s="2876">
        <v>4</v>
      </c>
    </row>
    <row r="90" spans="1:7" s="2736" customFormat="1" ht="13.5" thickBot="1" x14ac:dyDescent="0.3">
      <c r="A90" s="2880">
        <v>0</v>
      </c>
      <c r="B90" s="2062" t="s">
        <v>161</v>
      </c>
      <c r="C90" s="2063">
        <v>1498</v>
      </c>
      <c r="D90" s="2063">
        <v>3146</v>
      </c>
      <c r="E90" s="1122">
        <v>2122</v>
      </c>
      <c r="F90" s="2898" t="s">
        <v>1310</v>
      </c>
      <c r="G90" s="2884">
        <v>0</v>
      </c>
    </row>
    <row r="91" spans="1:7" s="893" customFormat="1" ht="13.5" thickBot="1" x14ac:dyDescent="0.3">
      <c r="A91" s="898">
        <f>SUM(A92:A110)</f>
        <v>7805.4299999999994</v>
      </c>
      <c r="B91" s="1110" t="s">
        <v>2</v>
      </c>
      <c r="C91" s="1110" t="s">
        <v>574</v>
      </c>
      <c r="D91" s="1111" t="s">
        <v>575</v>
      </c>
      <c r="E91" s="1112" t="s">
        <v>576</v>
      </c>
      <c r="F91" s="2899" t="s">
        <v>650</v>
      </c>
      <c r="G91" s="2122">
        <f>SUM(G92:G110)</f>
        <v>7639.12</v>
      </c>
    </row>
    <row r="92" spans="1:7" s="893" customFormat="1" ht="12.75" customHeight="1" x14ac:dyDescent="0.25">
      <c r="A92" s="2900">
        <v>1293.22</v>
      </c>
      <c r="B92" s="899" t="s">
        <v>161</v>
      </c>
      <c r="C92" s="1113">
        <v>1501</v>
      </c>
      <c r="D92" s="1114">
        <v>4357</v>
      </c>
      <c r="E92" s="1115">
        <v>2122</v>
      </c>
      <c r="F92" s="2706" t="s">
        <v>1536</v>
      </c>
      <c r="G92" s="2901">
        <v>1117.9449999999999</v>
      </c>
    </row>
    <row r="93" spans="1:7" s="893" customFormat="1" x14ac:dyDescent="0.25">
      <c r="A93" s="2900">
        <v>100.52</v>
      </c>
      <c r="B93" s="906" t="s">
        <v>161</v>
      </c>
      <c r="C93" s="1116">
        <v>1502</v>
      </c>
      <c r="D93" s="1117">
        <v>4312</v>
      </c>
      <c r="E93" s="1118">
        <v>2122</v>
      </c>
      <c r="F93" s="2902" t="s">
        <v>1537</v>
      </c>
      <c r="G93" s="2901">
        <v>141.535</v>
      </c>
    </row>
    <row r="94" spans="1:7" s="893" customFormat="1" x14ac:dyDescent="0.25">
      <c r="A94" s="2900">
        <v>61.17</v>
      </c>
      <c r="B94" s="906" t="s">
        <v>161</v>
      </c>
      <c r="C94" s="1116">
        <v>1504</v>
      </c>
      <c r="D94" s="1117">
        <v>4357</v>
      </c>
      <c r="E94" s="1118">
        <v>2122</v>
      </c>
      <c r="F94" s="2902" t="s">
        <v>1538</v>
      </c>
      <c r="G94" s="2901">
        <v>62.866999999999997</v>
      </c>
    </row>
    <row r="95" spans="1:7" s="893" customFormat="1" ht="12.75" customHeight="1" x14ac:dyDescent="0.25">
      <c r="A95" s="2900">
        <v>490.13</v>
      </c>
      <c r="B95" s="906" t="s">
        <v>161</v>
      </c>
      <c r="C95" s="1116">
        <v>1505</v>
      </c>
      <c r="D95" s="1117">
        <v>4357</v>
      </c>
      <c r="E95" s="1118">
        <v>2122</v>
      </c>
      <c r="F95" s="2902" t="s">
        <v>1539</v>
      </c>
      <c r="G95" s="2901">
        <v>417.82799999999997</v>
      </c>
    </row>
    <row r="96" spans="1:7" s="893" customFormat="1" ht="12.75" customHeight="1" x14ac:dyDescent="0.25">
      <c r="A96" s="2900">
        <v>74.34</v>
      </c>
      <c r="B96" s="906" t="s">
        <v>161</v>
      </c>
      <c r="C96" s="1116">
        <v>1507</v>
      </c>
      <c r="D96" s="1117">
        <v>4356</v>
      </c>
      <c r="E96" s="1118">
        <v>2122</v>
      </c>
      <c r="F96" s="2902" t="s">
        <v>1540</v>
      </c>
      <c r="G96" s="2901">
        <v>74.34</v>
      </c>
    </row>
    <row r="97" spans="1:7" s="893" customFormat="1" ht="12.75" customHeight="1" x14ac:dyDescent="0.25">
      <c r="A97" s="2900">
        <v>110.94</v>
      </c>
      <c r="B97" s="906" t="s">
        <v>161</v>
      </c>
      <c r="C97" s="1116">
        <v>1508</v>
      </c>
      <c r="D97" s="1117">
        <v>4357</v>
      </c>
      <c r="E97" s="1118">
        <v>2122</v>
      </c>
      <c r="F97" s="2902" t="s">
        <v>1541</v>
      </c>
      <c r="G97" s="2901">
        <v>110.94</v>
      </c>
    </row>
    <row r="98" spans="1:7" s="893" customFormat="1" ht="12.75" customHeight="1" x14ac:dyDescent="0.25">
      <c r="A98" s="2900">
        <v>332.06</v>
      </c>
      <c r="B98" s="906" t="s">
        <v>161</v>
      </c>
      <c r="C98" s="1116">
        <v>1509</v>
      </c>
      <c r="D98" s="1117">
        <v>4357</v>
      </c>
      <c r="E98" s="1118">
        <v>2122</v>
      </c>
      <c r="F98" s="2902" t="s">
        <v>1542</v>
      </c>
      <c r="G98" s="2901">
        <v>332.76499999999999</v>
      </c>
    </row>
    <row r="99" spans="1:7" s="893" customFormat="1" ht="12.75" customHeight="1" x14ac:dyDescent="0.25">
      <c r="A99" s="2900">
        <v>906.98</v>
      </c>
      <c r="B99" s="906" t="s">
        <v>161</v>
      </c>
      <c r="C99" s="1116">
        <v>1510</v>
      </c>
      <c r="D99" s="1117">
        <v>4357</v>
      </c>
      <c r="E99" s="1118">
        <v>2122</v>
      </c>
      <c r="F99" s="2902" t="s">
        <v>1543</v>
      </c>
      <c r="G99" s="2901">
        <v>907.11599999999999</v>
      </c>
    </row>
    <row r="100" spans="1:7" s="893" customFormat="1" ht="12.75" customHeight="1" x14ac:dyDescent="0.25">
      <c r="A100" s="2900">
        <v>490.8</v>
      </c>
      <c r="B100" s="906" t="s">
        <v>161</v>
      </c>
      <c r="C100" s="1116">
        <v>1512</v>
      </c>
      <c r="D100" s="1117">
        <v>4357</v>
      </c>
      <c r="E100" s="1118">
        <v>2122</v>
      </c>
      <c r="F100" s="2902" t="s">
        <v>1544</v>
      </c>
      <c r="G100" s="2901">
        <v>490.78699999999998</v>
      </c>
    </row>
    <row r="101" spans="1:7" s="893" customFormat="1" ht="12.75" customHeight="1" x14ac:dyDescent="0.25">
      <c r="A101" s="2900">
        <v>1214</v>
      </c>
      <c r="B101" s="906" t="s">
        <v>161</v>
      </c>
      <c r="C101" s="1116">
        <v>1513</v>
      </c>
      <c r="D101" s="1117">
        <v>4357</v>
      </c>
      <c r="E101" s="1118">
        <v>2122</v>
      </c>
      <c r="F101" s="2902" t="s">
        <v>1545</v>
      </c>
      <c r="G101" s="2901">
        <v>1224.357</v>
      </c>
    </row>
    <row r="102" spans="1:7" s="893" customFormat="1" ht="12.75" customHeight="1" x14ac:dyDescent="0.25">
      <c r="A102" s="2900">
        <v>0</v>
      </c>
      <c r="B102" s="906" t="s">
        <v>161</v>
      </c>
      <c r="C102" s="1116">
        <v>1514</v>
      </c>
      <c r="D102" s="1117">
        <v>4357</v>
      </c>
      <c r="E102" s="1118">
        <v>2122</v>
      </c>
      <c r="F102" s="2902" t="s">
        <v>1546</v>
      </c>
      <c r="G102" s="2901"/>
    </row>
    <row r="103" spans="1:7" s="893" customFormat="1" ht="12.75" customHeight="1" x14ac:dyDescent="0.25">
      <c r="A103" s="2900">
        <v>156</v>
      </c>
      <c r="B103" s="906" t="s">
        <v>161</v>
      </c>
      <c r="C103" s="1116">
        <v>1515</v>
      </c>
      <c r="D103" s="1117">
        <v>4357</v>
      </c>
      <c r="E103" s="1118">
        <v>2122</v>
      </c>
      <c r="F103" s="2902" t="s">
        <v>1547</v>
      </c>
      <c r="G103" s="2901">
        <v>156.01</v>
      </c>
    </row>
    <row r="104" spans="1:7" s="893" customFormat="1" ht="12.75" customHeight="1" x14ac:dyDescent="0.25">
      <c r="A104" s="2900">
        <v>1096.96</v>
      </c>
      <c r="B104" s="906" t="s">
        <v>161</v>
      </c>
      <c r="C104" s="1116">
        <v>1516</v>
      </c>
      <c r="D104" s="1117">
        <v>4357</v>
      </c>
      <c r="E104" s="1118">
        <v>2122</v>
      </c>
      <c r="F104" s="2902" t="s">
        <v>1548</v>
      </c>
      <c r="G104" s="2901">
        <v>1037.49</v>
      </c>
    </row>
    <row r="105" spans="1:7" s="893" customFormat="1" ht="12.75" customHeight="1" x14ac:dyDescent="0.25">
      <c r="A105" s="2900">
        <v>0</v>
      </c>
      <c r="B105" s="906" t="s">
        <v>161</v>
      </c>
      <c r="C105" s="1116">
        <v>1517</v>
      </c>
      <c r="D105" s="1117">
        <v>4357</v>
      </c>
      <c r="E105" s="1118">
        <v>2122</v>
      </c>
      <c r="F105" s="2902" t="s">
        <v>1549</v>
      </c>
      <c r="G105" s="2901"/>
    </row>
    <row r="106" spans="1:7" s="893" customFormat="1" ht="12.75" customHeight="1" x14ac:dyDescent="0.25">
      <c r="A106" s="2900">
        <v>21.36</v>
      </c>
      <c r="B106" s="906" t="s">
        <v>161</v>
      </c>
      <c r="C106" s="1116">
        <v>1519</v>
      </c>
      <c r="D106" s="1117">
        <v>4357</v>
      </c>
      <c r="E106" s="1118">
        <v>2122</v>
      </c>
      <c r="F106" s="2902" t="s">
        <v>1550</v>
      </c>
      <c r="G106" s="2901">
        <v>21.36</v>
      </c>
    </row>
    <row r="107" spans="1:7" s="893" customFormat="1" ht="12.75" customHeight="1" x14ac:dyDescent="0.25">
      <c r="A107" s="2900">
        <v>174.08</v>
      </c>
      <c r="B107" s="906" t="s">
        <v>161</v>
      </c>
      <c r="C107" s="1116">
        <v>1520</v>
      </c>
      <c r="D107" s="1117">
        <v>4356</v>
      </c>
      <c r="E107" s="1118">
        <v>2122</v>
      </c>
      <c r="F107" s="2902" t="s">
        <v>1551</v>
      </c>
      <c r="G107" s="2901">
        <v>169.97</v>
      </c>
    </row>
    <row r="108" spans="1:7" s="893" customFormat="1" ht="12.75" customHeight="1" x14ac:dyDescent="0.25">
      <c r="A108" s="2900">
        <v>248.48</v>
      </c>
      <c r="B108" s="902" t="s">
        <v>161</v>
      </c>
      <c r="C108" s="1116">
        <v>1521</v>
      </c>
      <c r="D108" s="1119">
        <v>4357</v>
      </c>
      <c r="E108" s="1118">
        <v>2122</v>
      </c>
      <c r="F108" s="2902" t="s">
        <v>1552</v>
      </c>
      <c r="G108" s="2901">
        <v>367.52</v>
      </c>
    </row>
    <row r="109" spans="1:7" s="893" customFormat="1" ht="12.75" customHeight="1" x14ac:dyDescent="0.25">
      <c r="A109" s="2900">
        <v>220</v>
      </c>
      <c r="B109" s="902" t="s">
        <v>161</v>
      </c>
      <c r="C109" s="1116">
        <v>1522</v>
      </c>
      <c r="D109" s="1119">
        <v>4357</v>
      </c>
      <c r="E109" s="1118">
        <v>2122</v>
      </c>
      <c r="F109" s="2902" t="s">
        <v>1553</v>
      </c>
      <c r="G109" s="2901">
        <v>191.9</v>
      </c>
    </row>
    <row r="110" spans="1:7" s="2736" customFormat="1" ht="13.5" customHeight="1" thickBot="1" x14ac:dyDescent="0.3">
      <c r="A110" s="2903">
        <v>814.39</v>
      </c>
      <c r="B110" s="902" t="s">
        <v>161</v>
      </c>
      <c r="C110" s="1120">
        <v>1523</v>
      </c>
      <c r="D110" s="1121">
        <v>3529</v>
      </c>
      <c r="E110" s="1122">
        <v>2122</v>
      </c>
      <c r="F110" s="2904" t="s">
        <v>1554</v>
      </c>
      <c r="G110" s="2905">
        <v>814.39</v>
      </c>
    </row>
    <row r="111" spans="1:7" s="2736" customFormat="1" ht="13.5" customHeight="1" thickBot="1" x14ac:dyDescent="0.3">
      <c r="A111" s="2906">
        <v>0</v>
      </c>
      <c r="B111" s="2890" t="s">
        <v>2</v>
      </c>
      <c r="C111" s="2891" t="s">
        <v>574</v>
      </c>
      <c r="D111" s="2892" t="s">
        <v>575</v>
      </c>
      <c r="E111" s="2812" t="s">
        <v>576</v>
      </c>
      <c r="F111" s="2834" t="s">
        <v>748</v>
      </c>
      <c r="G111" s="2907">
        <v>0</v>
      </c>
    </row>
    <row r="112" spans="1:7" s="893" customFormat="1" ht="13.5" customHeight="1" thickBot="1" x14ac:dyDescent="0.3">
      <c r="A112" s="2908">
        <v>0</v>
      </c>
      <c r="B112" s="2909" t="s">
        <v>161</v>
      </c>
      <c r="C112" s="2910">
        <v>1601</v>
      </c>
      <c r="D112" s="2911">
        <v>2212</v>
      </c>
      <c r="E112" s="2912">
        <v>2122</v>
      </c>
      <c r="F112" s="2913" t="s">
        <v>1555</v>
      </c>
      <c r="G112" s="2914">
        <v>0</v>
      </c>
    </row>
    <row r="113" spans="1:7" s="893" customFormat="1" ht="12.75" customHeight="1" thickBot="1" x14ac:dyDescent="0.3">
      <c r="A113" s="2915">
        <f>SUM(A114:A120)</f>
        <v>19020.41</v>
      </c>
      <c r="B113" s="2120" t="s">
        <v>2</v>
      </c>
      <c r="C113" s="1110" t="s">
        <v>574</v>
      </c>
      <c r="D113" s="1111" t="s">
        <v>575</v>
      </c>
      <c r="E113" s="2121" t="s">
        <v>576</v>
      </c>
      <c r="F113" s="2707" t="s">
        <v>837</v>
      </c>
      <c r="G113" s="898">
        <f>SUM(G114:G120)</f>
        <v>17337</v>
      </c>
    </row>
    <row r="114" spans="1:7" s="893" customFormat="1" x14ac:dyDescent="0.25">
      <c r="A114" s="2916">
        <v>2746</v>
      </c>
      <c r="B114" s="906" t="s">
        <v>161</v>
      </c>
      <c r="C114" s="2917">
        <v>1701</v>
      </c>
      <c r="D114" s="2123">
        <v>3314</v>
      </c>
      <c r="E114" s="907">
        <v>2122</v>
      </c>
      <c r="F114" s="2918" t="s">
        <v>1531</v>
      </c>
      <c r="G114" s="2919">
        <v>2672.41</v>
      </c>
    </row>
    <row r="115" spans="1:7" s="893" customFormat="1" x14ac:dyDescent="0.25">
      <c r="A115" s="2916">
        <v>1816.04</v>
      </c>
      <c r="B115" s="906" t="s">
        <v>161</v>
      </c>
      <c r="C115" s="1116">
        <v>1702</v>
      </c>
      <c r="D115" s="2123">
        <v>3315</v>
      </c>
      <c r="E115" s="905">
        <v>2122</v>
      </c>
      <c r="F115" s="2920" t="s">
        <v>1532</v>
      </c>
      <c r="G115" s="2919">
        <v>1321.932</v>
      </c>
    </row>
    <row r="116" spans="1:7" s="893" customFormat="1" x14ac:dyDescent="0.25">
      <c r="A116" s="1289">
        <v>476.65</v>
      </c>
      <c r="B116" s="906" t="s">
        <v>161</v>
      </c>
      <c r="C116" s="1116">
        <v>1703</v>
      </c>
      <c r="D116" s="2123">
        <v>3315</v>
      </c>
      <c r="E116" s="905">
        <v>2122</v>
      </c>
      <c r="F116" s="2920" t="s">
        <v>1533</v>
      </c>
      <c r="G116" s="2921">
        <v>476.65</v>
      </c>
    </row>
    <row r="117" spans="1:7" s="893" customFormat="1" x14ac:dyDescent="0.25">
      <c r="A117" s="1289">
        <v>476.36</v>
      </c>
      <c r="B117" s="906" t="s">
        <v>161</v>
      </c>
      <c r="C117" s="1116">
        <v>1704</v>
      </c>
      <c r="D117" s="2123">
        <v>3315</v>
      </c>
      <c r="E117" s="905">
        <v>2122</v>
      </c>
      <c r="F117" s="2920" t="s">
        <v>1534</v>
      </c>
      <c r="G117" s="2921">
        <v>542</v>
      </c>
    </row>
    <row r="118" spans="1:7" s="2736" customFormat="1" x14ac:dyDescent="0.25">
      <c r="A118" s="1289">
        <v>242.83</v>
      </c>
      <c r="B118" s="902" t="s">
        <v>161</v>
      </c>
      <c r="C118" s="1116">
        <v>1705</v>
      </c>
      <c r="D118" s="2895">
        <v>3315</v>
      </c>
      <c r="E118" s="905">
        <v>2122</v>
      </c>
      <c r="F118" s="2920" t="s">
        <v>1535</v>
      </c>
      <c r="G118" s="2921">
        <v>242.834</v>
      </c>
    </row>
    <row r="119" spans="1:7" s="2736" customFormat="1" x14ac:dyDescent="0.25">
      <c r="A119" s="1289">
        <v>9967.2000000000007</v>
      </c>
      <c r="B119" s="902" t="s">
        <v>161</v>
      </c>
      <c r="C119" s="1116">
        <v>1706</v>
      </c>
      <c r="D119" s="2895">
        <v>3741</v>
      </c>
      <c r="E119" s="905">
        <v>2122</v>
      </c>
      <c r="F119" s="2922" t="s">
        <v>1672</v>
      </c>
      <c r="G119" s="2921">
        <v>9000</v>
      </c>
    </row>
    <row r="120" spans="1:7" s="2736" customFormat="1" ht="13.5" thickBot="1" x14ac:dyDescent="0.3">
      <c r="A120" s="1510">
        <v>3295.33</v>
      </c>
      <c r="B120" s="2062" t="s">
        <v>161</v>
      </c>
      <c r="C120" s="1120">
        <v>1707</v>
      </c>
      <c r="D120" s="2923">
        <v>3741</v>
      </c>
      <c r="E120" s="2064">
        <v>2122</v>
      </c>
      <c r="F120" s="2924" t="s">
        <v>1671</v>
      </c>
      <c r="G120" s="2925">
        <v>3081.174</v>
      </c>
    </row>
    <row r="121" spans="1:7" s="2736" customFormat="1" ht="13.5" thickBot="1" x14ac:dyDescent="0.3">
      <c r="A121" s="2835">
        <f>A122</f>
        <v>232</v>
      </c>
      <c r="B121" s="2890" t="s">
        <v>2</v>
      </c>
      <c r="C121" s="2891" t="s">
        <v>574</v>
      </c>
      <c r="D121" s="2892" t="s">
        <v>575</v>
      </c>
      <c r="E121" s="2812" t="s">
        <v>576</v>
      </c>
      <c r="F121" s="2834" t="s">
        <v>2495</v>
      </c>
      <c r="G121" s="2835">
        <f>G122</f>
        <v>232</v>
      </c>
    </row>
    <row r="122" spans="1:7" s="2736" customFormat="1" ht="13.5" thickBot="1" x14ac:dyDescent="0.3">
      <c r="A122" s="2880">
        <v>232</v>
      </c>
      <c r="B122" s="2855" t="s">
        <v>161</v>
      </c>
      <c r="C122" s="2926">
        <v>1801</v>
      </c>
      <c r="D122" s="2927">
        <v>3792</v>
      </c>
      <c r="E122" s="2912">
        <v>2122</v>
      </c>
      <c r="F122" s="2928" t="s">
        <v>1530</v>
      </c>
      <c r="G122" s="2884">
        <v>232</v>
      </c>
    </row>
    <row r="123" spans="1:7" s="2736" customFormat="1" ht="12.75" customHeight="1" thickBot="1" x14ac:dyDescent="0.3">
      <c r="A123" s="2835">
        <f>SUM(A124:A125)</f>
        <v>0</v>
      </c>
      <c r="B123" s="2890" t="s">
        <v>2</v>
      </c>
      <c r="C123" s="2891" t="s">
        <v>574</v>
      </c>
      <c r="D123" s="2892" t="s">
        <v>575</v>
      </c>
      <c r="E123" s="2812" t="s">
        <v>576</v>
      </c>
      <c r="F123" s="2834" t="s">
        <v>993</v>
      </c>
      <c r="G123" s="2835">
        <f>SUM(G124:G125)</f>
        <v>0</v>
      </c>
    </row>
    <row r="124" spans="1:7" s="2736" customFormat="1" x14ac:dyDescent="0.25">
      <c r="A124" s="2929">
        <v>0</v>
      </c>
      <c r="B124" s="2837" t="s">
        <v>161</v>
      </c>
      <c r="C124" s="2930">
        <v>1907</v>
      </c>
      <c r="D124" s="2780">
        <v>3523</v>
      </c>
      <c r="E124" s="2931">
        <v>2122</v>
      </c>
      <c r="F124" s="2932" t="s">
        <v>1556</v>
      </c>
      <c r="G124" s="2842">
        <v>0</v>
      </c>
    </row>
    <row r="125" spans="1:7" s="2736" customFormat="1" ht="13.5" thickBot="1" x14ac:dyDescent="0.3">
      <c r="A125" s="2933">
        <v>0</v>
      </c>
      <c r="B125" s="2934" t="s">
        <v>161</v>
      </c>
      <c r="C125" s="2935">
        <v>1910</v>
      </c>
      <c r="D125" s="2788">
        <v>3533</v>
      </c>
      <c r="E125" s="2936">
        <v>2122</v>
      </c>
      <c r="F125" s="2937" t="s">
        <v>1557</v>
      </c>
      <c r="G125" s="2938">
        <v>0</v>
      </c>
    </row>
    <row r="126" spans="1:7" s="2736" customFormat="1" ht="18" customHeight="1" thickBot="1" x14ac:dyDescent="0.25">
      <c r="G126" s="2887" t="s">
        <v>67</v>
      </c>
    </row>
    <row r="127" spans="1:7" s="2736" customFormat="1" ht="13.5" thickBot="1" x14ac:dyDescent="0.3">
      <c r="A127" s="891" t="s">
        <v>1943</v>
      </c>
      <c r="B127" s="3025" t="s">
        <v>572</v>
      </c>
      <c r="C127" s="3026"/>
      <c r="D127" s="3026"/>
      <c r="E127" s="3027"/>
      <c r="F127" s="2807" t="s">
        <v>573</v>
      </c>
      <c r="G127" s="2741" t="s">
        <v>1945</v>
      </c>
    </row>
    <row r="128" spans="1:7" s="2736" customFormat="1" ht="13.5" thickBot="1" x14ac:dyDescent="0.3">
      <c r="A128" s="2939">
        <f>SUM(A129:A136)</f>
        <v>43144.5</v>
      </c>
      <c r="B128" s="2890" t="s">
        <v>2</v>
      </c>
      <c r="C128" s="2891" t="s">
        <v>4</v>
      </c>
      <c r="D128" s="2892" t="s">
        <v>575</v>
      </c>
      <c r="E128" s="2812" t="s">
        <v>576</v>
      </c>
      <c r="F128" s="2834" t="s">
        <v>1312</v>
      </c>
      <c r="G128" s="2835">
        <f>SUM(G129:G136)</f>
        <v>74911.5</v>
      </c>
    </row>
    <row r="129" spans="1:7" s="2736" customFormat="1" x14ac:dyDescent="0.25">
      <c r="A129" s="2940">
        <v>4000</v>
      </c>
      <c r="B129" s="2837" t="s">
        <v>161</v>
      </c>
      <c r="C129" s="2941" t="s">
        <v>14</v>
      </c>
      <c r="D129" s="2930" t="s">
        <v>6</v>
      </c>
      <c r="E129" s="2782">
        <v>2451</v>
      </c>
      <c r="F129" s="2942" t="s">
        <v>2460</v>
      </c>
      <c r="G129" s="2943">
        <v>0</v>
      </c>
    </row>
    <row r="130" spans="1:7" s="2736" customFormat="1" x14ac:dyDescent="0.25">
      <c r="A130" s="2944">
        <v>4000</v>
      </c>
      <c r="B130" s="2844" t="s">
        <v>161</v>
      </c>
      <c r="C130" s="2945" t="s">
        <v>33</v>
      </c>
      <c r="D130" s="2946">
        <v>6310</v>
      </c>
      <c r="E130" s="2947">
        <v>2141</v>
      </c>
      <c r="F130" s="2948" t="s">
        <v>2496</v>
      </c>
      <c r="G130" s="2949">
        <v>45000</v>
      </c>
    </row>
    <row r="131" spans="1:7" s="2736" customFormat="1" x14ac:dyDescent="0.25">
      <c r="A131" s="2950">
        <v>8000</v>
      </c>
      <c r="B131" s="2844" t="s">
        <v>161</v>
      </c>
      <c r="C131" s="3028" t="s">
        <v>18</v>
      </c>
      <c r="D131" s="2951">
        <v>2229</v>
      </c>
      <c r="E131" s="2851">
        <v>2119</v>
      </c>
      <c r="F131" s="2952" t="s">
        <v>2497</v>
      </c>
      <c r="G131" s="2853">
        <v>5000</v>
      </c>
    </row>
    <row r="132" spans="1:7" s="2736" customFormat="1" x14ac:dyDescent="0.25">
      <c r="A132" s="2950">
        <v>2000</v>
      </c>
      <c r="B132" s="2844" t="s">
        <v>161</v>
      </c>
      <c r="C132" s="3029"/>
      <c r="D132" s="2951">
        <v>2299</v>
      </c>
      <c r="E132" s="2851">
        <v>2212</v>
      </c>
      <c r="F132" s="2952" t="s">
        <v>2498</v>
      </c>
      <c r="G132" s="2853">
        <v>2000</v>
      </c>
    </row>
    <row r="133" spans="1:7" s="2736" customFormat="1" x14ac:dyDescent="0.25">
      <c r="A133" s="2950">
        <v>6020</v>
      </c>
      <c r="B133" s="2844" t="s">
        <v>161</v>
      </c>
      <c r="C133" s="3030"/>
      <c r="D133" s="2951">
        <v>2292</v>
      </c>
      <c r="E133" s="2851">
        <v>2329</v>
      </c>
      <c r="F133" s="2952" t="s">
        <v>2499</v>
      </c>
      <c r="G133" s="2853">
        <v>3187</v>
      </c>
    </row>
    <row r="134" spans="1:7" s="2736" customFormat="1" x14ac:dyDescent="0.25">
      <c r="A134" s="2944">
        <v>700</v>
      </c>
      <c r="B134" s="2844" t="s">
        <v>161</v>
      </c>
      <c r="C134" s="2953" t="s">
        <v>39</v>
      </c>
      <c r="D134" s="2951">
        <v>6172</v>
      </c>
      <c r="E134" s="2851">
        <v>2324</v>
      </c>
      <c r="F134" s="2952" t="s">
        <v>2500</v>
      </c>
      <c r="G134" s="2853">
        <v>400</v>
      </c>
    </row>
    <row r="135" spans="1:7" s="2736" customFormat="1" x14ac:dyDescent="0.25">
      <c r="A135" s="2954">
        <v>14674.5</v>
      </c>
      <c r="B135" s="2849" t="s">
        <v>161</v>
      </c>
      <c r="C135" s="3028" t="s">
        <v>10</v>
      </c>
      <c r="D135" s="2951">
        <v>3613</v>
      </c>
      <c r="E135" s="2851">
        <v>2132</v>
      </c>
      <c r="F135" s="2952" t="s">
        <v>2501</v>
      </c>
      <c r="G135" s="2853">
        <v>15874.5</v>
      </c>
    </row>
    <row r="136" spans="1:7" s="2736" customFormat="1" ht="13.5" thickBot="1" x14ac:dyDescent="0.3">
      <c r="A136" s="2955">
        <v>3750</v>
      </c>
      <c r="B136" s="2855" t="s">
        <v>161</v>
      </c>
      <c r="C136" s="3031"/>
      <c r="D136" s="2956">
        <v>3613</v>
      </c>
      <c r="E136" s="2857">
        <v>2324</v>
      </c>
      <c r="F136" s="2957" t="s">
        <v>2502</v>
      </c>
      <c r="G136" s="2829">
        <v>3450</v>
      </c>
    </row>
    <row r="137" spans="1:7" s="2736" customFormat="1" ht="16.5" customHeight="1" thickBot="1" x14ac:dyDescent="0.25">
      <c r="E137" s="2865"/>
      <c r="F137" s="2958"/>
      <c r="G137" s="2887" t="s">
        <v>67</v>
      </c>
    </row>
    <row r="138" spans="1:7" s="2736" customFormat="1" ht="13.5" thickBot="1" x14ac:dyDescent="0.3">
      <c r="A138" s="3032" t="s">
        <v>2503</v>
      </c>
      <c r="B138" s="3033"/>
      <c r="C138" s="3033"/>
      <c r="D138" s="3033"/>
      <c r="E138" s="3034"/>
      <c r="F138" s="2807" t="s">
        <v>573</v>
      </c>
      <c r="G138" s="2741" t="s">
        <v>1945</v>
      </c>
    </row>
    <row r="139" spans="1:7" s="2736" customFormat="1" ht="13.5" thickBot="1" x14ac:dyDescent="0.3">
      <c r="A139" s="2906">
        <f>SUM(A140:A141)</f>
        <v>132610.78</v>
      </c>
      <c r="B139" s="2890" t="s">
        <v>2</v>
      </c>
      <c r="C139" s="2891" t="s">
        <v>574</v>
      </c>
      <c r="D139" s="2892" t="s">
        <v>575</v>
      </c>
      <c r="E139" s="2812" t="s">
        <v>576</v>
      </c>
      <c r="F139" s="2834" t="s">
        <v>2504</v>
      </c>
      <c r="G139" s="2835">
        <f>SUM(G140:G141)</f>
        <v>142776.57999999999</v>
      </c>
    </row>
    <row r="140" spans="1:7" s="2736" customFormat="1" x14ac:dyDescent="0.25">
      <c r="A140" s="2959">
        <v>105039.9</v>
      </c>
      <c r="B140" s="2745" t="s">
        <v>161</v>
      </c>
      <c r="C140" s="2941" t="s">
        <v>6</v>
      </c>
      <c r="D140" s="2941" t="s">
        <v>6</v>
      </c>
      <c r="E140" s="2960">
        <v>4112</v>
      </c>
      <c r="F140" s="2961" t="s">
        <v>2505</v>
      </c>
      <c r="G140" s="2943">
        <f>110291.9+4913.8</f>
        <v>115205.7</v>
      </c>
    </row>
    <row r="141" spans="1:7" s="2736" customFormat="1" ht="13.5" thickBot="1" x14ac:dyDescent="0.3">
      <c r="A141" s="2962">
        <v>27570.880000000001</v>
      </c>
      <c r="B141" s="2963" t="s">
        <v>161</v>
      </c>
      <c r="C141" s="2964" t="s">
        <v>6</v>
      </c>
      <c r="D141" s="2964" t="s">
        <v>6</v>
      </c>
      <c r="E141" s="2965">
        <v>4121</v>
      </c>
      <c r="F141" s="2966" t="s">
        <v>2506</v>
      </c>
      <c r="G141" s="2967">
        <v>27570.880000000001</v>
      </c>
    </row>
    <row r="142" spans="1:7" s="2736" customFormat="1" ht="13.5" thickBot="1" x14ac:dyDescent="0.25">
      <c r="E142" s="2865"/>
      <c r="F142" s="2958"/>
      <c r="G142" s="2887" t="s">
        <v>67</v>
      </c>
    </row>
    <row r="143" spans="1:7" s="2736" customFormat="1" ht="13.5" thickBot="1" x14ac:dyDescent="0.3">
      <c r="A143" s="3032" t="s">
        <v>415</v>
      </c>
      <c r="B143" s="3033"/>
      <c r="C143" s="3033"/>
      <c r="D143" s="3033"/>
      <c r="E143" s="3034"/>
      <c r="F143" s="2807" t="s">
        <v>573</v>
      </c>
      <c r="G143" s="2741" t="s">
        <v>1945</v>
      </c>
    </row>
    <row r="144" spans="1:7" s="2736" customFormat="1" ht="13.5" thickBot="1" x14ac:dyDescent="0.3">
      <c r="A144" s="2906">
        <f>SUM(A145:A145)</f>
        <v>310000</v>
      </c>
      <c r="B144" s="2890" t="s">
        <v>2</v>
      </c>
      <c r="C144" s="2891" t="s">
        <v>574</v>
      </c>
      <c r="D144" s="2892" t="s">
        <v>575</v>
      </c>
      <c r="E144" s="2812" t="s">
        <v>576</v>
      </c>
      <c r="F144" s="2834" t="s">
        <v>2507</v>
      </c>
      <c r="G144" s="2835">
        <f>SUM(G145:G145)</f>
        <v>545000</v>
      </c>
    </row>
    <row r="145" spans="1:7" ht="13.5" thickBot="1" x14ac:dyDescent="0.25">
      <c r="A145" s="2968">
        <v>310000</v>
      </c>
      <c r="B145" s="2771" t="s">
        <v>161</v>
      </c>
      <c r="C145" s="2969" t="s">
        <v>6</v>
      </c>
      <c r="D145" s="2969" t="s">
        <v>6</v>
      </c>
      <c r="E145" s="2970">
        <v>8115</v>
      </c>
      <c r="F145" s="2971" t="s">
        <v>2441</v>
      </c>
      <c r="G145" s="2972">
        <v>545000</v>
      </c>
    </row>
    <row r="149" spans="1:7" x14ac:dyDescent="0.2">
      <c r="G149" s="2804"/>
    </row>
    <row r="165" spans="7:7" x14ac:dyDescent="0.2">
      <c r="G165" s="2785"/>
    </row>
  </sheetData>
  <mergeCells count="11">
    <mergeCell ref="B74:E74"/>
    <mergeCell ref="A1:G1"/>
    <mergeCell ref="A3:G3"/>
    <mergeCell ref="B5:E5"/>
    <mergeCell ref="C7:C11"/>
    <mergeCell ref="B25:E25"/>
    <mergeCell ref="B127:E127"/>
    <mergeCell ref="C131:C133"/>
    <mergeCell ref="C135:C136"/>
    <mergeCell ref="A138:E138"/>
    <mergeCell ref="A143:E143"/>
  </mergeCells>
  <printOptions horizontalCentered="1"/>
  <pageMargins left="0.19685039370078741" right="0.19685039370078741" top="0.19685039370078741" bottom="0.19685039370078741" header="0.31496062992125984" footer="0.11811023622047245"/>
  <pageSetup paperSize="9" scale="8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F69A1-5ED4-4340-90CD-C2AB5E327908}">
  <sheetPr>
    <tabColor theme="5" tint="0.39997558519241921"/>
  </sheetPr>
  <dimension ref="A1:L26"/>
  <sheetViews>
    <sheetView workbookViewId="0">
      <selection activeCell="J52" sqref="J52"/>
    </sheetView>
  </sheetViews>
  <sheetFormatPr defaultColWidth="9.140625" defaultRowHeight="12.75" x14ac:dyDescent="0.2"/>
  <cols>
    <col min="1" max="16384" width="9.140625" style="2729"/>
  </cols>
  <sheetData>
    <row r="1" spans="1:12" ht="26.25" x14ac:dyDescent="0.4">
      <c r="A1" s="2985" t="s">
        <v>2425</v>
      </c>
      <c r="B1" s="2985"/>
      <c r="C1" s="2985"/>
      <c r="D1" s="2985"/>
      <c r="E1" s="2985"/>
      <c r="F1" s="2985"/>
      <c r="G1" s="2985"/>
      <c r="H1" s="2985"/>
      <c r="I1" s="2985"/>
      <c r="J1" s="2728"/>
      <c r="K1" s="2728"/>
      <c r="L1" s="2728"/>
    </row>
    <row r="21" spans="1:12" ht="12.75" customHeight="1" x14ac:dyDescent="0.2">
      <c r="A21" s="2986" t="s">
        <v>2508</v>
      </c>
      <c r="B21" s="2986"/>
      <c r="C21" s="2986"/>
      <c r="D21" s="2986"/>
      <c r="E21" s="2986"/>
      <c r="F21" s="2986"/>
      <c r="G21" s="2986"/>
      <c r="H21" s="2986"/>
      <c r="I21" s="2986"/>
      <c r="J21" s="2730"/>
      <c r="K21" s="2730"/>
      <c r="L21" s="2730"/>
    </row>
    <row r="22" spans="1:12" ht="12.75" customHeight="1" x14ac:dyDescent="0.2">
      <c r="A22" s="2986"/>
      <c r="B22" s="2986"/>
      <c r="C22" s="2986"/>
      <c r="D22" s="2986"/>
      <c r="E22" s="2986"/>
      <c r="F22" s="2986"/>
      <c r="G22" s="2986"/>
      <c r="H22" s="2986"/>
      <c r="I22" s="2986"/>
      <c r="J22" s="2730"/>
      <c r="K22" s="2730"/>
      <c r="L22" s="2730"/>
    </row>
    <row r="23" spans="1:12" ht="12.75" customHeight="1" x14ac:dyDescent="0.2">
      <c r="A23" s="2730"/>
      <c r="B23" s="2730"/>
      <c r="C23" s="2730"/>
      <c r="D23" s="2730"/>
      <c r="E23" s="2730"/>
      <c r="F23" s="2730"/>
      <c r="G23" s="2730"/>
      <c r="H23" s="2730"/>
      <c r="I23" s="2730"/>
      <c r="J23" s="2730"/>
      <c r="K23" s="2730"/>
      <c r="L23" s="2730"/>
    </row>
    <row r="24" spans="1:12" ht="12.75" customHeight="1" x14ac:dyDescent="0.2">
      <c r="A24" s="2730"/>
      <c r="B24" s="2730"/>
      <c r="C24" s="2730"/>
      <c r="D24" s="2730"/>
      <c r="E24" s="2730"/>
      <c r="F24" s="2730"/>
      <c r="G24" s="2730"/>
      <c r="H24" s="2730"/>
      <c r="I24" s="2730"/>
      <c r="J24" s="2730"/>
      <c r="K24" s="2730"/>
      <c r="L24" s="2730"/>
    </row>
    <row r="25" spans="1:12" ht="12.75" customHeight="1" x14ac:dyDescent="0.2">
      <c r="A25" s="2731"/>
      <c r="B25" s="2731"/>
      <c r="C25" s="2731"/>
      <c r="D25" s="2731"/>
      <c r="E25" s="2731"/>
      <c r="F25" s="2731"/>
      <c r="G25" s="2731"/>
      <c r="H25" s="2731"/>
      <c r="I25" s="2731"/>
      <c r="J25" s="2731"/>
      <c r="K25" s="2731"/>
      <c r="L25" s="2731"/>
    </row>
    <row r="26" spans="1:12" ht="12.75" customHeight="1" x14ac:dyDescent="0.2">
      <c r="A26" s="2731"/>
      <c r="B26" s="2731"/>
      <c r="C26" s="2731"/>
      <c r="D26" s="2731"/>
      <c r="E26" s="2731"/>
      <c r="F26" s="2731"/>
      <c r="G26" s="2731"/>
      <c r="H26" s="2731"/>
      <c r="I26" s="2731"/>
      <c r="J26" s="2731"/>
      <c r="K26" s="2731"/>
      <c r="L26" s="2731"/>
    </row>
  </sheetData>
  <mergeCells count="2">
    <mergeCell ref="A1:I1"/>
    <mergeCell ref="A21:I22"/>
  </mergeCells>
  <printOptions horizontalCentered="1"/>
  <pageMargins left="0.19685039370078741" right="0.19685039370078741" top="1.1811023622047245" bottom="0.19685039370078741" header="0.11811023622047245" footer="0.1181102362204724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Q55"/>
  <sheetViews>
    <sheetView topLeftCell="A27" workbookViewId="0">
      <selection activeCell="N45" sqref="N45"/>
    </sheetView>
  </sheetViews>
  <sheetFormatPr defaultRowHeight="12.75" x14ac:dyDescent="0.2"/>
  <cols>
    <col min="1" max="1" width="24.7109375" style="101" customWidth="1"/>
    <col min="2" max="2" width="10.7109375" style="101" customWidth="1"/>
    <col min="3" max="3" width="10.140625" style="101" bestFit="1" customWidth="1"/>
    <col min="4" max="4" width="10.5703125" style="101" customWidth="1"/>
    <col min="5" max="5" width="11.28515625" style="101" customWidth="1"/>
    <col min="6" max="6" width="11.28515625" style="101" bestFit="1" customWidth="1"/>
    <col min="7" max="7" width="9.5703125" style="101" customWidth="1"/>
    <col min="8" max="8" width="10.5703125" style="101" customWidth="1"/>
    <col min="9" max="9" width="11.28515625" style="101" customWidth="1"/>
    <col min="10" max="10" width="10.5703125" style="101" customWidth="1"/>
    <col min="11" max="11" width="10.85546875" style="102" customWidth="1"/>
    <col min="12" max="12" width="9.7109375" style="101" customWidth="1"/>
    <col min="13" max="13" width="12.28515625" style="101" customWidth="1"/>
    <col min="14" max="14" width="20.85546875" style="102" customWidth="1"/>
    <col min="15" max="15" width="14.28515625" style="103" customWidth="1"/>
    <col min="16" max="16" width="10.140625" style="101" bestFit="1" customWidth="1"/>
    <col min="17" max="17" width="14.85546875" style="101" customWidth="1"/>
    <col min="18" max="257" width="9.140625" style="101"/>
    <col min="258" max="258" width="24.7109375" style="101" customWidth="1"/>
    <col min="259" max="259" width="10.7109375" style="101" customWidth="1"/>
    <col min="260" max="260" width="9.7109375" style="101" bestFit="1" customWidth="1"/>
    <col min="261" max="261" width="9.42578125" style="101" customWidth="1"/>
    <col min="262" max="262" width="11.28515625" style="101" customWidth="1"/>
    <col min="263" max="263" width="10.140625" style="101" bestFit="1" customWidth="1"/>
    <col min="264" max="264" width="9.5703125" style="101" customWidth="1"/>
    <col min="265" max="265" width="11.28515625" style="101" customWidth="1"/>
    <col min="266" max="266" width="10.5703125" style="101" customWidth="1"/>
    <col min="267" max="268" width="9.7109375" style="101" customWidth="1"/>
    <col min="269" max="269" width="11.28515625" style="101" bestFit="1" customWidth="1"/>
    <col min="270" max="270" width="20.85546875" style="101" customWidth="1"/>
    <col min="271" max="271" width="14.28515625" style="101" customWidth="1"/>
    <col min="272" max="272" width="10.140625" style="101" bestFit="1" customWidth="1"/>
    <col min="273" max="273" width="14.85546875" style="101" customWidth="1"/>
    <col min="274" max="513" width="9.140625" style="101"/>
    <col min="514" max="514" width="24.7109375" style="101" customWidth="1"/>
    <col min="515" max="515" width="10.7109375" style="101" customWidth="1"/>
    <col min="516" max="516" width="9.7109375" style="101" bestFit="1" customWidth="1"/>
    <col min="517" max="517" width="9.42578125" style="101" customWidth="1"/>
    <col min="518" max="518" width="11.28515625" style="101" customWidth="1"/>
    <col min="519" max="519" width="10.140625" style="101" bestFit="1" customWidth="1"/>
    <col min="520" max="520" width="9.5703125" style="101" customWidth="1"/>
    <col min="521" max="521" width="11.28515625" style="101" customWidth="1"/>
    <col min="522" max="522" width="10.5703125" style="101" customWidth="1"/>
    <col min="523" max="524" width="9.7109375" style="101" customWidth="1"/>
    <col min="525" max="525" width="11.28515625" style="101" bestFit="1" customWidth="1"/>
    <col min="526" max="526" width="20.85546875" style="101" customWidth="1"/>
    <col min="527" max="527" width="14.28515625" style="101" customWidth="1"/>
    <col min="528" max="528" width="10.140625" style="101" bestFit="1" customWidth="1"/>
    <col min="529" max="529" width="14.85546875" style="101" customWidth="1"/>
    <col min="530" max="769" width="9.140625" style="101"/>
    <col min="770" max="770" width="24.7109375" style="101" customWidth="1"/>
    <col min="771" max="771" width="10.7109375" style="101" customWidth="1"/>
    <col min="772" max="772" width="9.7109375" style="101" bestFit="1" customWidth="1"/>
    <col min="773" max="773" width="9.42578125" style="101" customWidth="1"/>
    <col min="774" max="774" width="11.28515625" style="101" customWidth="1"/>
    <col min="775" max="775" width="10.140625" style="101" bestFit="1" customWidth="1"/>
    <col min="776" max="776" width="9.5703125" style="101" customWidth="1"/>
    <col min="777" max="777" width="11.28515625" style="101" customWidth="1"/>
    <col min="778" max="778" width="10.5703125" style="101" customWidth="1"/>
    <col min="779" max="780" width="9.7109375" style="101" customWidth="1"/>
    <col min="781" max="781" width="11.28515625" style="101" bestFit="1" customWidth="1"/>
    <col min="782" max="782" width="20.85546875" style="101" customWidth="1"/>
    <col min="783" max="783" width="14.28515625" style="101" customWidth="1"/>
    <col min="784" max="784" width="10.140625" style="101" bestFit="1" customWidth="1"/>
    <col min="785" max="785" width="14.85546875" style="101" customWidth="1"/>
    <col min="786" max="1025" width="9.140625" style="101"/>
    <col min="1026" max="1026" width="24.7109375" style="101" customWidth="1"/>
    <col min="1027" max="1027" width="10.7109375" style="101" customWidth="1"/>
    <col min="1028" max="1028" width="9.7109375" style="101" bestFit="1" customWidth="1"/>
    <col min="1029" max="1029" width="9.42578125" style="101" customWidth="1"/>
    <col min="1030" max="1030" width="11.28515625" style="101" customWidth="1"/>
    <col min="1031" max="1031" width="10.140625" style="101" bestFit="1" customWidth="1"/>
    <col min="1032" max="1032" width="9.5703125" style="101" customWidth="1"/>
    <col min="1033" max="1033" width="11.28515625" style="101" customWidth="1"/>
    <col min="1034" max="1034" width="10.5703125" style="101" customWidth="1"/>
    <col min="1035" max="1036" width="9.7109375" style="101" customWidth="1"/>
    <col min="1037" max="1037" width="11.28515625" style="101" bestFit="1" customWidth="1"/>
    <col min="1038" max="1038" width="20.85546875" style="101" customWidth="1"/>
    <col min="1039" max="1039" width="14.28515625" style="101" customWidth="1"/>
    <col min="1040" max="1040" width="10.140625" style="101" bestFit="1" customWidth="1"/>
    <col min="1041" max="1041" width="14.85546875" style="101" customWidth="1"/>
    <col min="1042" max="1281" width="9.140625" style="101"/>
    <col min="1282" max="1282" width="24.7109375" style="101" customWidth="1"/>
    <col min="1283" max="1283" width="10.7109375" style="101" customWidth="1"/>
    <col min="1284" max="1284" width="9.7109375" style="101" bestFit="1" customWidth="1"/>
    <col min="1285" max="1285" width="9.42578125" style="101" customWidth="1"/>
    <col min="1286" max="1286" width="11.28515625" style="101" customWidth="1"/>
    <col min="1287" max="1287" width="10.140625" style="101" bestFit="1" customWidth="1"/>
    <col min="1288" max="1288" width="9.5703125" style="101" customWidth="1"/>
    <col min="1289" max="1289" width="11.28515625" style="101" customWidth="1"/>
    <col min="1290" max="1290" width="10.5703125" style="101" customWidth="1"/>
    <col min="1291" max="1292" width="9.7109375" style="101" customWidth="1"/>
    <col min="1293" max="1293" width="11.28515625" style="101" bestFit="1" customWidth="1"/>
    <col min="1294" max="1294" width="20.85546875" style="101" customWidth="1"/>
    <col min="1295" max="1295" width="14.28515625" style="101" customWidth="1"/>
    <col min="1296" max="1296" width="10.140625" style="101" bestFit="1" customWidth="1"/>
    <col min="1297" max="1297" width="14.85546875" style="101" customWidth="1"/>
    <col min="1298" max="1537" width="9.140625" style="101"/>
    <col min="1538" max="1538" width="24.7109375" style="101" customWidth="1"/>
    <col min="1539" max="1539" width="10.7109375" style="101" customWidth="1"/>
    <col min="1540" max="1540" width="9.7109375" style="101" bestFit="1" customWidth="1"/>
    <col min="1541" max="1541" width="9.42578125" style="101" customWidth="1"/>
    <col min="1542" max="1542" width="11.28515625" style="101" customWidth="1"/>
    <col min="1543" max="1543" width="10.140625" style="101" bestFit="1" customWidth="1"/>
    <col min="1544" max="1544" width="9.5703125" style="101" customWidth="1"/>
    <col min="1545" max="1545" width="11.28515625" style="101" customWidth="1"/>
    <col min="1546" max="1546" width="10.5703125" style="101" customWidth="1"/>
    <col min="1547" max="1548" width="9.7109375" style="101" customWidth="1"/>
    <col min="1549" max="1549" width="11.28515625" style="101" bestFit="1" customWidth="1"/>
    <col min="1550" max="1550" width="20.85546875" style="101" customWidth="1"/>
    <col min="1551" max="1551" width="14.28515625" style="101" customWidth="1"/>
    <col min="1552" max="1552" width="10.140625" style="101" bestFit="1" customWidth="1"/>
    <col min="1553" max="1553" width="14.85546875" style="101" customWidth="1"/>
    <col min="1554" max="1793" width="9.140625" style="101"/>
    <col min="1794" max="1794" width="24.7109375" style="101" customWidth="1"/>
    <col min="1795" max="1795" width="10.7109375" style="101" customWidth="1"/>
    <col min="1796" max="1796" width="9.7109375" style="101" bestFit="1" customWidth="1"/>
    <col min="1797" max="1797" width="9.42578125" style="101" customWidth="1"/>
    <col min="1798" max="1798" width="11.28515625" style="101" customWidth="1"/>
    <col min="1799" max="1799" width="10.140625" style="101" bestFit="1" customWidth="1"/>
    <col min="1800" max="1800" width="9.5703125" style="101" customWidth="1"/>
    <col min="1801" max="1801" width="11.28515625" style="101" customWidth="1"/>
    <col min="1802" max="1802" width="10.5703125" style="101" customWidth="1"/>
    <col min="1803" max="1804" width="9.7109375" style="101" customWidth="1"/>
    <col min="1805" max="1805" width="11.28515625" style="101" bestFit="1" customWidth="1"/>
    <col min="1806" max="1806" width="20.85546875" style="101" customWidth="1"/>
    <col min="1807" max="1807" width="14.28515625" style="101" customWidth="1"/>
    <col min="1808" max="1808" width="10.140625" style="101" bestFit="1" customWidth="1"/>
    <col min="1809" max="1809" width="14.85546875" style="101" customWidth="1"/>
    <col min="1810" max="2049" width="9.140625" style="101"/>
    <col min="2050" max="2050" width="24.7109375" style="101" customWidth="1"/>
    <col min="2051" max="2051" width="10.7109375" style="101" customWidth="1"/>
    <col min="2052" max="2052" width="9.7109375" style="101" bestFit="1" customWidth="1"/>
    <col min="2053" max="2053" width="9.42578125" style="101" customWidth="1"/>
    <col min="2054" max="2054" width="11.28515625" style="101" customWidth="1"/>
    <col min="2055" max="2055" width="10.140625" style="101" bestFit="1" customWidth="1"/>
    <col min="2056" max="2056" width="9.5703125" style="101" customWidth="1"/>
    <col min="2057" max="2057" width="11.28515625" style="101" customWidth="1"/>
    <col min="2058" max="2058" width="10.5703125" style="101" customWidth="1"/>
    <col min="2059" max="2060" width="9.7109375" style="101" customWidth="1"/>
    <col min="2061" max="2061" width="11.28515625" style="101" bestFit="1" customWidth="1"/>
    <col min="2062" max="2062" width="20.85546875" style="101" customWidth="1"/>
    <col min="2063" max="2063" width="14.28515625" style="101" customWidth="1"/>
    <col min="2064" max="2064" width="10.140625" style="101" bestFit="1" customWidth="1"/>
    <col min="2065" max="2065" width="14.85546875" style="101" customWidth="1"/>
    <col min="2066" max="2305" width="9.140625" style="101"/>
    <col min="2306" max="2306" width="24.7109375" style="101" customWidth="1"/>
    <col min="2307" max="2307" width="10.7109375" style="101" customWidth="1"/>
    <col min="2308" max="2308" width="9.7109375" style="101" bestFit="1" customWidth="1"/>
    <col min="2309" max="2309" width="9.42578125" style="101" customWidth="1"/>
    <col min="2310" max="2310" width="11.28515625" style="101" customWidth="1"/>
    <col min="2311" max="2311" width="10.140625" style="101" bestFit="1" customWidth="1"/>
    <col min="2312" max="2312" width="9.5703125" style="101" customWidth="1"/>
    <col min="2313" max="2313" width="11.28515625" style="101" customWidth="1"/>
    <col min="2314" max="2314" width="10.5703125" style="101" customWidth="1"/>
    <col min="2315" max="2316" width="9.7109375" style="101" customWidth="1"/>
    <col min="2317" max="2317" width="11.28515625" style="101" bestFit="1" customWidth="1"/>
    <col min="2318" max="2318" width="20.85546875" style="101" customWidth="1"/>
    <col min="2319" max="2319" width="14.28515625" style="101" customWidth="1"/>
    <col min="2320" max="2320" width="10.140625" style="101" bestFit="1" customWidth="1"/>
    <col min="2321" max="2321" width="14.85546875" style="101" customWidth="1"/>
    <col min="2322" max="2561" width="9.140625" style="101"/>
    <col min="2562" max="2562" width="24.7109375" style="101" customWidth="1"/>
    <col min="2563" max="2563" width="10.7109375" style="101" customWidth="1"/>
    <col min="2564" max="2564" width="9.7109375" style="101" bestFit="1" customWidth="1"/>
    <col min="2565" max="2565" width="9.42578125" style="101" customWidth="1"/>
    <col min="2566" max="2566" width="11.28515625" style="101" customWidth="1"/>
    <col min="2567" max="2567" width="10.140625" style="101" bestFit="1" customWidth="1"/>
    <col min="2568" max="2568" width="9.5703125" style="101" customWidth="1"/>
    <col min="2569" max="2569" width="11.28515625" style="101" customWidth="1"/>
    <col min="2570" max="2570" width="10.5703125" style="101" customWidth="1"/>
    <col min="2571" max="2572" width="9.7109375" style="101" customWidth="1"/>
    <col min="2573" max="2573" width="11.28515625" style="101" bestFit="1" customWidth="1"/>
    <col min="2574" max="2574" width="20.85546875" style="101" customWidth="1"/>
    <col min="2575" max="2575" width="14.28515625" style="101" customWidth="1"/>
    <col min="2576" max="2576" width="10.140625" style="101" bestFit="1" customWidth="1"/>
    <col min="2577" max="2577" width="14.85546875" style="101" customWidth="1"/>
    <col min="2578" max="2817" width="9.140625" style="101"/>
    <col min="2818" max="2818" width="24.7109375" style="101" customWidth="1"/>
    <col min="2819" max="2819" width="10.7109375" style="101" customWidth="1"/>
    <col min="2820" max="2820" width="9.7109375" style="101" bestFit="1" customWidth="1"/>
    <col min="2821" max="2821" width="9.42578125" style="101" customWidth="1"/>
    <col min="2822" max="2822" width="11.28515625" style="101" customWidth="1"/>
    <col min="2823" max="2823" width="10.140625" style="101" bestFit="1" customWidth="1"/>
    <col min="2824" max="2824" width="9.5703125" style="101" customWidth="1"/>
    <col min="2825" max="2825" width="11.28515625" style="101" customWidth="1"/>
    <col min="2826" max="2826" width="10.5703125" style="101" customWidth="1"/>
    <col min="2827" max="2828" width="9.7109375" style="101" customWidth="1"/>
    <col min="2829" max="2829" width="11.28515625" style="101" bestFit="1" customWidth="1"/>
    <col min="2830" max="2830" width="20.85546875" style="101" customWidth="1"/>
    <col min="2831" max="2831" width="14.28515625" style="101" customWidth="1"/>
    <col min="2832" max="2832" width="10.140625" style="101" bestFit="1" customWidth="1"/>
    <col min="2833" max="2833" width="14.85546875" style="101" customWidth="1"/>
    <col min="2834" max="3073" width="9.140625" style="101"/>
    <col min="3074" max="3074" width="24.7109375" style="101" customWidth="1"/>
    <col min="3075" max="3075" width="10.7109375" style="101" customWidth="1"/>
    <col min="3076" max="3076" width="9.7109375" style="101" bestFit="1" customWidth="1"/>
    <col min="3077" max="3077" width="9.42578125" style="101" customWidth="1"/>
    <col min="3078" max="3078" width="11.28515625" style="101" customWidth="1"/>
    <col min="3079" max="3079" width="10.140625" style="101" bestFit="1" customWidth="1"/>
    <col min="3080" max="3080" width="9.5703125" style="101" customWidth="1"/>
    <col min="3081" max="3081" width="11.28515625" style="101" customWidth="1"/>
    <col min="3082" max="3082" width="10.5703125" style="101" customWidth="1"/>
    <col min="3083" max="3084" width="9.7109375" style="101" customWidth="1"/>
    <col min="3085" max="3085" width="11.28515625" style="101" bestFit="1" customWidth="1"/>
    <col min="3086" max="3086" width="20.85546875" style="101" customWidth="1"/>
    <col min="3087" max="3087" width="14.28515625" style="101" customWidth="1"/>
    <col min="3088" max="3088" width="10.140625" style="101" bestFit="1" customWidth="1"/>
    <col min="3089" max="3089" width="14.85546875" style="101" customWidth="1"/>
    <col min="3090" max="3329" width="9.140625" style="101"/>
    <col min="3330" max="3330" width="24.7109375" style="101" customWidth="1"/>
    <col min="3331" max="3331" width="10.7109375" style="101" customWidth="1"/>
    <col min="3332" max="3332" width="9.7109375" style="101" bestFit="1" customWidth="1"/>
    <col min="3333" max="3333" width="9.42578125" style="101" customWidth="1"/>
    <col min="3334" max="3334" width="11.28515625" style="101" customWidth="1"/>
    <col min="3335" max="3335" width="10.140625" style="101" bestFit="1" customWidth="1"/>
    <col min="3336" max="3336" width="9.5703125" style="101" customWidth="1"/>
    <col min="3337" max="3337" width="11.28515625" style="101" customWidth="1"/>
    <col min="3338" max="3338" width="10.5703125" style="101" customWidth="1"/>
    <col min="3339" max="3340" width="9.7109375" style="101" customWidth="1"/>
    <col min="3341" max="3341" width="11.28515625" style="101" bestFit="1" customWidth="1"/>
    <col min="3342" max="3342" width="20.85546875" style="101" customWidth="1"/>
    <col min="3343" max="3343" width="14.28515625" style="101" customWidth="1"/>
    <col min="3344" max="3344" width="10.140625" style="101" bestFit="1" customWidth="1"/>
    <col min="3345" max="3345" width="14.85546875" style="101" customWidth="1"/>
    <col min="3346" max="3585" width="9.140625" style="101"/>
    <col min="3586" max="3586" width="24.7109375" style="101" customWidth="1"/>
    <col min="3587" max="3587" width="10.7109375" style="101" customWidth="1"/>
    <col min="3588" max="3588" width="9.7109375" style="101" bestFit="1" customWidth="1"/>
    <col min="3589" max="3589" width="9.42578125" style="101" customWidth="1"/>
    <col min="3590" max="3590" width="11.28515625" style="101" customWidth="1"/>
    <col min="3591" max="3591" width="10.140625" style="101" bestFit="1" customWidth="1"/>
    <col min="3592" max="3592" width="9.5703125" style="101" customWidth="1"/>
    <col min="3593" max="3593" width="11.28515625" style="101" customWidth="1"/>
    <col min="3594" max="3594" width="10.5703125" style="101" customWidth="1"/>
    <col min="3595" max="3596" width="9.7109375" style="101" customWidth="1"/>
    <col min="3597" max="3597" width="11.28515625" style="101" bestFit="1" customWidth="1"/>
    <col min="3598" max="3598" width="20.85546875" style="101" customWidth="1"/>
    <col min="3599" max="3599" width="14.28515625" style="101" customWidth="1"/>
    <col min="3600" max="3600" width="10.140625" style="101" bestFit="1" customWidth="1"/>
    <col min="3601" max="3601" width="14.85546875" style="101" customWidth="1"/>
    <col min="3602" max="3841" width="9.140625" style="101"/>
    <col min="3842" max="3842" width="24.7109375" style="101" customWidth="1"/>
    <col min="3843" max="3843" width="10.7109375" style="101" customWidth="1"/>
    <col min="3844" max="3844" width="9.7109375" style="101" bestFit="1" customWidth="1"/>
    <col min="3845" max="3845" width="9.42578125" style="101" customWidth="1"/>
    <col min="3846" max="3846" width="11.28515625" style="101" customWidth="1"/>
    <col min="3847" max="3847" width="10.140625" style="101" bestFit="1" customWidth="1"/>
    <col min="3848" max="3848" width="9.5703125" style="101" customWidth="1"/>
    <col min="3849" max="3849" width="11.28515625" style="101" customWidth="1"/>
    <col min="3850" max="3850" width="10.5703125" style="101" customWidth="1"/>
    <col min="3851" max="3852" width="9.7109375" style="101" customWidth="1"/>
    <col min="3853" max="3853" width="11.28515625" style="101" bestFit="1" customWidth="1"/>
    <col min="3854" max="3854" width="20.85546875" style="101" customWidth="1"/>
    <col min="3855" max="3855" width="14.28515625" style="101" customWidth="1"/>
    <col min="3856" max="3856" width="10.140625" style="101" bestFit="1" customWidth="1"/>
    <col min="3857" max="3857" width="14.85546875" style="101" customWidth="1"/>
    <col min="3858" max="4097" width="9.140625" style="101"/>
    <col min="4098" max="4098" width="24.7109375" style="101" customWidth="1"/>
    <col min="4099" max="4099" width="10.7109375" style="101" customWidth="1"/>
    <col min="4100" max="4100" width="9.7109375" style="101" bestFit="1" customWidth="1"/>
    <col min="4101" max="4101" width="9.42578125" style="101" customWidth="1"/>
    <col min="4102" max="4102" width="11.28515625" style="101" customWidth="1"/>
    <col min="4103" max="4103" width="10.140625" style="101" bestFit="1" customWidth="1"/>
    <col min="4104" max="4104" width="9.5703125" style="101" customWidth="1"/>
    <col min="4105" max="4105" width="11.28515625" style="101" customWidth="1"/>
    <col min="4106" max="4106" width="10.5703125" style="101" customWidth="1"/>
    <col min="4107" max="4108" width="9.7109375" style="101" customWidth="1"/>
    <col min="4109" max="4109" width="11.28515625" style="101" bestFit="1" customWidth="1"/>
    <col min="4110" max="4110" width="20.85546875" style="101" customWidth="1"/>
    <col min="4111" max="4111" width="14.28515625" style="101" customWidth="1"/>
    <col min="4112" max="4112" width="10.140625" style="101" bestFit="1" customWidth="1"/>
    <col min="4113" max="4113" width="14.85546875" style="101" customWidth="1"/>
    <col min="4114" max="4353" width="9.140625" style="101"/>
    <col min="4354" max="4354" width="24.7109375" style="101" customWidth="1"/>
    <col min="4355" max="4355" width="10.7109375" style="101" customWidth="1"/>
    <col min="4356" max="4356" width="9.7109375" style="101" bestFit="1" customWidth="1"/>
    <col min="4357" max="4357" width="9.42578125" style="101" customWidth="1"/>
    <col min="4358" max="4358" width="11.28515625" style="101" customWidth="1"/>
    <col min="4359" max="4359" width="10.140625" style="101" bestFit="1" customWidth="1"/>
    <col min="4360" max="4360" width="9.5703125" style="101" customWidth="1"/>
    <col min="4361" max="4361" width="11.28515625" style="101" customWidth="1"/>
    <col min="4362" max="4362" width="10.5703125" style="101" customWidth="1"/>
    <col min="4363" max="4364" width="9.7109375" style="101" customWidth="1"/>
    <col min="4365" max="4365" width="11.28515625" style="101" bestFit="1" customWidth="1"/>
    <col min="4366" max="4366" width="20.85546875" style="101" customWidth="1"/>
    <col min="4367" max="4367" width="14.28515625" style="101" customWidth="1"/>
    <col min="4368" max="4368" width="10.140625" style="101" bestFit="1" customWidth="1"/>
    <col min="4369" max="4369" width="14.85546875" style="101" customWidth="1"/>
    <col min="4370" max="4609" width="9.140625" style="101"/>
    <col min="4610" max="4610" width="24.7109375" style="101" customWidth="1"/>
    <col min="4611" max="4611" width="10.7109375" style="101" customWidth="1"/>
    <col min="4612" max="4612" width="9.7109375" style="101" bestFit="1" customWidth="1"/>
    <col min="4613" max="4613" width="9.42578125" style="101" customWidth="1"/>
    <col min="4614" max="4614" width="11.28515625" style="101" customWidth="1"/>
    <col min="4615" max="4615" width="10.140625" style="101" bestFit="1" customWidth="1"/>
    <col min="4616" max="4616" width="9.5703125" style="101" customWidth="1"/>
    <col min="4617" max="4617" width="11.28515625" style="101" customWidth="1"/>
    <col min="4618" max="4618" width="10.5703125" style="101" customWidth="1"/>
    <col min="4619" max="4620" width="9.7109375" style="101" customWidth="1"/>
    <col min="4621" max="4621" width="11.28515625" style="101" bestFit="1" customWidth="1"/>
    <col min="4622" max="4622" width="20.85546875" style="101" customWidth="1"/>
    <col min="4623" max="4623" width="14.28515625" style="101" customWidth="1"/>
    <col min="4624" max="4624" width="10.140625" style="101" bestFit="1" customWidth="1"/>
    <col min="4625" max="4625" width="14.85546875" style="101" customWidth="1"/>
    <col min="4626" max="4865" width="9.140625" style="101"/>
    <col min="4866" max="4866" width="24.7109375" style="101" customWidth="1"/>
    <col min="4867" max="4867" width="10.7109375" style="101" customWidth="1"/>
    <col min="4868" max="4868" width="9.7109375" style="101" bestFit="1" customWidth="1"/>
    <col min="4869" max="4869" width="9.42578125" style="101" customWidth="1"/>
    <col min="4870" max="4870" width="11.28515625" style="101" customWidth="1"/>
    <col min="4871" max="4871" width="10.140625" style="101" bestFit="1" customWidth="1"/>
    <col min="4872" max="4872" width="9.5703125" style="101" customWidth="1"/>
    <col min="4873" max="4873" width="11.28515625" style="101" customWidth="1"/>
    <col min="4874" max="4874" width="10.5703125" style="101" customWidth="1"/>
    <col min="4875" max="4876" width="9.7109375" style="101" customWidth="1"/>
    <col min="4877" max="4877" width="11.28515625" style="101" bestFit="1" customWidth="1"/>
    <col min="4878" max="4878" width="20.85546875" style="101" customWidth="1"/>
    <col min="4879" max="4879" width="14.28515625" style="101" customWidth="1"/>
    <col min="4880" max="4880" width="10.140625" style="101" bestFit="1" customWidth="1"/>
    <col min="4881" max="4881" width="14.85546875" style="101" customWidth="1"/>
    <col min="4882" max="5121" width="9.140625" style="101"/>
    <col min="5122" max="5122" width="24.7109375" style="101" customWidth="1"/>
    <col min="5123" max="5123" width="10.7109375" style="101" customWidth="1"/>
    <col min="5124" max="5124" width="9.7109375" style="101" bestFit="1" customWidth="1"/>
    <col min="5125" max="5125" width="9.42578125" style="101" customWidth="1"/>
    <col min="5126" max="5126" width="11.28515625" style="101" customWidth="1"/>
    <col min="5127" max="5127" width="10.140625" style="101" bestFit="1" customWidth="1"/>
    <col min="5128" max="5128" width="9.5703125" style="101" customWidth="1"/>
    <col min="5129" max="5129" width="11.28515625" style="101" customWidth="1"/>
    <col min="5130" max="5130" width="10.5703125" style="101" customWidth="1"/>
    <col min="5131" max="5132" width="9.7109375" style="101" customWidth="1"/>
    <col min="5133" max="5133" width="11.28515625" style="101" bestFit="1" customWidth="1"/>
    <col min="5134" max="5134" width="20.85546875" style="101" customWidth="1"/>
    <col min="5135" max="5135" width="14.28515625" style="101" customWidth="1"/>
    <col min="5136" max="5136" width="10.140625" style="101" bestFit="1" customWidth="1"/>
    <col min="5137" max="5137" width="14.85546875" style="101" customWidth="1"/>
    <col min="5138" max="5377" width="9.140625" style="101"/>
    <col min="5378" max="5378" width="24.7109375" style="101" customWidth="1"/>
    <col min="5379" max="5379" width="10.7109375" style="101" customWidth="1"/>
    <col min="5380" max="5380" width="9.7109375" style="101" bestFit="1" customWidth="1"/>
    <col min="5381" max="5381" width="9.42578125" style="101" customWidth="1"/>
    <col min="5382" max="5382" width="11.28515625" style="101" customWidth="1"/>
    <col min="5383" max="5383" width="10.140625" style="101" bestFit="1" customWidth="1"/>
    <col min="5384" max="5384" width="9.5703125" style="101" customWidth="1"/>
    <col min="5385" max="5385" width="11.28515625" style="101" customWidth="1"/>
    <col min="5386" max="5386" width="10.5703125" style="101" customWidth="1"/>
    <col min="5387" max="5388" width="9.7109375" style="101" customWidth="1"/>
    <col min="5389" max="5389" width="11.28515625" style="101" bestFit="1" customWidth="1"/>
    <col min="5390" max="5390" width="20.85546875" style="101" customWidth="1"/>
    <col min="5391" max="5391" width="14.28515625" style="101" customWidth="1"/>
    <col min="5392" max="5392" width="10.140625" style="101" bestFit="1" customWidth="1"/>
    <col min="5393" max="5393" width="14.85546875" style="101" customWidth="1"/>
    <col min="5394" max="5633" width="9.140625" style="101"/>
    <col min="5634" max="5634" width="24.7109375" style="101" customWidth="1"/>
    <col min="5635" max="5635" width="10.7109375" style="101" customWidth="1"/>
    <col min="5636" max="5636" width="9.7109375" style="101" bestFit="1" customWidth="1"/>
    <col min="5637" max="5637" width="9.42578125" style="101" customWidth="1"/>
    <col min="5638" max="5638" width="11.28515625" style="101" customWidth="1"/>
    <col min="5639" max="5639" width="10.140625" style="101" bestFit="1" customWidth="1"/>
    <col min="5640" max="5640" width="9.5703125" style="101" customWidth="1"/>
    <col min="5641" max="5641" width="11.28515625" style="101" customWidth="1"/>
    <col min="5642" max="5642" width="10.5703125" style="101" customWidth="1"/>
    <col min="5643" max="5644" width="9.7109375" style="101" customWidth="1"/>
    <col min="5645" max="5645" width="11.28515625" style="101" bestFit="1" customWidth="1"/>
    <col min="5646" max="5646" width="20.85546875" style="101" customWidth="1"/>
    <col min="5647" max="5647" width="14.28515625" style="101" customWidth="1"/>
    <col min="5648" max="5648" width="10.140625" style="101" bestFit="1" customWidth="1"/>
    <col min="5649" max="5649" width="14.85546875" style="101" customWidth="1"/>
    <col min="5650" max="5889" width="9.140625" style="101"/>
    <col min="5890" max="5890" width="24.7109375" style="101" customWidth="1"/>
    <col min="5891" max="5891" width="10.7109375" style="101" customWidth="1"/>
    <col min="5892" max="5892" width="9.7109375" style="101" bestFit="1" customWidth="1"/>
    <col min="5893" max="5893" width="9.42578125" style="101" customWidth="1"/>
    <col min="5894" max="5894" width="11.28515625" style="101" customWidth="1"/>
    <col min="5895" max="5895" width="10.140625" style="101" bestFit="1" customWidth="1"/>
    <col min="5896" max="5896" width="9.5703125" style="101" customWidth="1"/>
    <col min="5897" max="5897" width="11.28515625" style="101" customWidth="1"/>
    <col min="5898" max="5898" width="10.5703125" style="101" customWidth="1"/>
    <col min="5899" max="5900" width="9.7109375" style="101" customWidth="1"/>
    <col min="5901" max="5901" width="11.28515625" style="101" bestFit="1" customWidth="1"/>
    <col min="5902" max="5902" width="20.85546875" style="101" customWidth="1"/>
    <col min="5903" max="5903" width="14.28515625" style="101" customWidth="1"/>
    <col min="5904" max="5904" width="10.140625" style="101" bestFit="1" customWidth="1"/>
    <col min="5905" max="5905" width="14.85546875" style="101" customWidth="1"/>
    <col min="5906" max="6145" width="9.140625" style="101"/>
    <col min="6146" max="6146" width="24.7109375" style="101" customWidth="1"/>
    <col min="6147" max="6147" width="10.7109375" style="101" customWidth="1"/>
    <col min="6148" max="6148" width="9.7109375" style="101" bestFit="1" customWidth="1"/>
    <col min="6149" max="6149" width="9.42578125" style="101" customWidth="1"/>
    <col min="6150" max="6150" width="11.28515625" style="101" customWidth="1"/>
    <col min="6151" max="6151" width="10.140625" style="101" bestFit="1" customWidth="1"/>
    <col min="6152" max="6152" width="9.5703125" style="101" customWidth="1"/>
    <col min="6153" max="6153" width="11.28515625" style="101" customWidth="1"/>
    <col min="6154" max="6154" width="10.5703125" style="101" customWidth="1"/>
    <col min="6155" max="6156" width="9.7109375" style="101" customWidth="1"/>
    <col min="6157" max="6157" width="11.28515625" style="101" bestFit="1" customWidth="1"/>
    <col min="6158" max="6158" width="20.85546875" style="101" customWidth="1"/>
    <col min="6159" max="6159" width="14.28515625" style="101" customWidth="1"/>
    <col min="6160" max="6160" width="10.140625" style="101" bestFit="1" customWidth="1"/>
    <col min="6161" max="6161" width="14.85546875" style="101" customWidth="1"/>
    <col min="6162" max="6401" width="9.140625" style="101"/>
    <col min="6402" max="6402" width="24.7109375" style="101" customWidth="1"/>
    <col min="6403" max="6403" width="10.7109375" style="101" customWidth="1"/>
    <col min="6404" max="6404" width="9.7109375" style="101" bestFit="1" customWidth="1"/>
    <col min="6405" max="6405" width="9.42578125" style="101" customWidth="1"/>
    <col min="6406" max="6406" width="11.28515625" style="101" customWidth="1"/>
    <col min="6407" max="6407" width="10.140625" style="101" bestFit="1" customWidth="1"/>
    <col min="6408" max="6408" width="9.5703125" style="101" customWidth="1"/>
    <col min="6409" max="6409" width="11.28515625" style="101" customWidth="1"/>
    <col min="6410" max="6410" width="10.5703125" style="101" customWidth="1"/>
    <col min="6411" max="6412" width="9.7109375" style="101" customWidth="1"/>
    <col min="6413" max="6413" width="11.28515625" style="101" bestFit="1" customWidth="1"/>
    <col min="6414" max="6414" width="20.85546875" style="101" customWidth="1"/>
    <col min="6415" max="6415" width="14.28515625" style="101" customWidth="1"/>
    <col min="6416" max="6416" width="10.140625" style="101" bestFit="1" customWidth="1"/>
    <col min="6417" max="6417" width="14.85546875" style="101" customWidth="1"/>
    <col min="6418" max="6657" width="9.140625" style="101"/>
    <col min="6658" max="6658" width="24.7109375" style="101" customWidth="1"/>
    <col min="6659" max="6659" width="10.7109375" style="101" customWidth="1"/>
    <col min="6660" max="6660" width="9.7109375" style="101" bestFit="1" customWidth="1"/>
    <col min="6661" max="6661" width="9.42578125" style="101" customWidth="1"/>
    <col min="6662" max="6662" width="11.28515625" style="101" customWidth="1"/>
    <col min="6663" max="6663" width="10.140625" style="101" bestFit="1" customWidth="1"/>
    <col min="6664" max="6664" width="9.5703125" style="101" customWidth="1"/>
    <col min="6665" max="6665" width="11.28515625" style="101" customWidth="1"/>
    <col min="6666" max="6666" width="10.5703125" style="101" customWidth="1"/>
    <col min="6667" max="6668" width="9.7109375" style="101" customWidth="1"/>
    <col min="6669" max="6669" width="11.28515625" style="101" bestFit="1" customWidth="1"/>
    <col min="6670" max="6670" width="20.85546875" style="101" customWidth="1"/>
    <col min="6671" max="6671" width="14.28515625" style="101" customWidth="1"/>
    <col min="6672" max="6672" width="10.140625" style="101" bestFit="1" customWidth="1"/>
    <col min="6673" max="6673" width="14.85546875" style="101" customWidth="1"/>
    <col min="6674" max="6913" width="9.140625" style="101"/>
    <col min="6914" max="6914" width="24.7109375" style="101" customWidth="1"/>
    <col min="6915" max="6915" width="10.7109375" style="101" customWidth="1"/>
    <col min="6916" max="6916" width="9.7109375" style="101" bestFit="1" customWidth="1"/>
    <col min="6917" max="6917" width="9.42578125" style="101" customWidth="1"/>
    <col min="6918" max="6918" width="11.28515625" style="101" customWidth="1"/>
    <col min="6919" max="6919" width="10.140625" style="101" bestFit="1" customWidth="1"/>
    <col min="6920" max="6920" width="9.5703125" style="101" customWidth="1"/>
    <col min="6921" max="6921" width="11.28515625" style="101" customWidth="1"/>
    <col min="6922" max="6922" width="10.5703125" style="101" customWidth="1"/>
    <col min="6923" max="6924" width="9.7109375" style="101" customWidth="1"/>
    <col min="6925" max="6925" width="11.28515625" style="101" bestFit="1" customWidth="1"/>
    <col min="6926" max="6926" width="20.85546875" style="101" customWidth="1"/>
    <col min="6927" max="6927" width="14.28515625" style="101" customWidth="1"/>
    <col min="6928" max="6928" width="10.140625" style="101" bestFit="1" customWidth="1"/>
    <col min="6929" max="6929" width="14.85546875" style="101" customWidth="1"/>
    <col min="6930" max="7169" width="9.140625" style="101"/>
    <col min="7170" max="7170" width="24.7109375" style="101" customWidth="1"/>
    <col min="7171" max="7171" width="10.7109375" style="101" customWidth="1"/>
    <col min="7172" max="7172" width="9.7109375" style="101" bestFit="1" customWidth="1"/>
    <col min="7173" max="7173" width="9.42578125" style="101" customWidth="1"/>
    <col min="7174" max="7174" width="11.28515625" style="101" customWidth="1"/>
    <col min="7175" max="7175" width="10.140625" style="101" bestFit="1" customWidth="1"/>
    <col min="7176" max="7176" width="9.5703125" style="101" customWidth="1"/>
    <col min="7177" max="7177" width="11.28515625" style="101" customWidth="1"/>
    <col min="7178" max="7178" width="10.5703125" style="101" customWidth="1"/>
    <col min="7179" max="7180" width="9.7109375" style="101" customWidth="1"/>
    <col min="7181" max="7181" width="11.28515625" style="101" bestFit="1" customWidth="1"/>
    <col min="7182" max="7182" width="20.85546875" style="101" customWidth="1"/>
    <col min="7183" max="7183" width="14.28515625" style="101" customWidth="1"/>
    <col min="7184" max="7184" width="10.140625" style="101" bestFit="1" customWidth="1"/>
    <col min="7185" max="7185" width="14.85546875" style="101" customWidth="1"/>
    <col min="7186" max="7425" width="9.140625" style="101"/>
    <col min="7426" max="7426" width="24.7109375" style="101" customWidth="1"/>
    <col min="7427" max="7427" width="10.7109375" style="101" customWidth="1"/>
    <col min="7428" max="7428" width="9.7109375" style="101" bestFit="1" customWidth="1"/>
    <col min="7429" max="7429" width="9.42578125" style="101" customWidth="1"/>
    <col min="7430" max="7430" width="11.28515625" style="101" customWidth="1"/>
    <col min="7431" max="7431" width="10.140625" style="101" bestFit="1" customWidth="1"/>
    <col min="7432" max="7432" width="9.5703125" style="101" customWidth="1"/>
    <col min="7433" max="7433" width="11.28515625" style="101" customWidth="1"/>
    <col min="7434" max="7434" width="10.5703125" style="101" customWidth="1"/>
    <col min="7435" max="7436" width="9.7109375" style="101" customWidth="1"/>
    <col min="7437" max="7437" width="11.28515625" style="101" bestFit="1" customWidth="1"/>
    <col min="7438" max="7438" width="20.85546875" style="101" customWidth="1"/>
    <col min="7439" max="7439" width="14.28515625" style="101" customWidth="1"/>
    <col min="7440" max="7440" width="10.140625" style="101" bestFit="1" customWidth="1"/>
    <col min="7441" max="7441" width="14.85546875" style="101" customWidth="1"/>
    <col min="7442" max="7681" width="9.140625" style="101"/>
    <col min="7682" max="7682" width="24.7109375" style="101" customWidth="1"/>
    <col min="7683" max="7683" width="10.7109375" style="101" customWidth="1"/>
    <col min="7684" max="7684" width="9.7109375" style="101" bestFit="1" customWidth="1"/>
    <col min="7685" max="7685" width="9.42578125" style="101" customWidth="1"/>
    <col min="7686" max="7686" width="11.28515625" style="101" customWidth="1"/>
    <col min="7687" max="7687" width="10.140625" style="101" bestFit="1" customWidth="1"/>
    <col min="7688" max="7688" width="9.5703125" style="101" customWidth="1"/>
    <col min="7689" max="7689" width="11.28515625" style="101" customWidth="1"/>
    <col min="7690" max="7690" width="10.5703125" style="101" customWidth="1"/>
    <col min="7691" max="7692" width="9.7109375" style="101" customWidth="1"/>
    <col min="7693" max="7693" width="11.28515625" style="101" bestFit="1" customWidth="1"/>
    <col min="7694" max="7694" width="20.85546875" style="101" customWidth="1"/>
    <col min="7695" max="7695" width="14.28515625" style="101" customWidth="1"/>
    <col min="7696" max="7696" width="10.140625" style="101" bestFit="1" customWidth="1"/>
    <col min="7697" max="7697" width="14.85546875" style="101" customWidth="1"/>
    <col min="7698" max="7937" width="9.140625" style="101"/>
    <col min="7938" max="7938" width="24.7109375" style="101" customWidth="1"/>
    <col min="7939" max="7939" width="10.7109375" style="101" customWidth="1"/>
    <col min="7940" max="7940" width="9.7109375" style="101" bestFit="1" customWidth="1"/>
    <col min="7941" max="7941" width="9.42578125" style="101" customWidth="1"/>
    <col min="7942" max="7942" width="11.28515625" style="101" customWidth="1"/>
    <col min="7943" max="7943" width="10.140625" style="101" bestFit="1" customWidth="1"/>
    <col min="7944" max="7944" width="9.5703125" style="101" customWidth="1"/>
    <col min="7945" max="7945" width="11.28515625" style="101" customWidth="1"/>
    <col min="7946" max="7946" width="10.5703125" style="101" customWidth="1"/>
    <col min="7947" max="7948" width="9.7109375" style="101" customWidth="1"/>
    <col min="7949" max="7949" width="11.28515625" style="101" bestFit="1" customWidth="1"/>
    <col min="7950" max="7950" width="20.85546875" style="101" customWidth="1"/>
    <col min="7951" max="7951" width="14.28515625" style="101" customWidth="1"/>
    <col min="7952" max="7952" width="10.140625" style="101" bestFit="1" customWidth="1"/>
    <col min="7953" max="7953" width="14.85546875" style="101" customWidth="1"/>
    <col min="7954" max="8193" width="9.140625" style="101"/>
    <col min="8194" max="8194" width="24.7109375" style="101" customWidth="1"/>
    <col min="8195" max="8195" width="10.7109375" style="101" customWidth="1"/>
    <col min="8196" max="8196" width="9.7109375" style="101" bestFit="1" customWidth="1"/>
    <col min="8197" max="8197" width="9.42578125" style="101" customWidth="1"/>
    <col min="8198" max="8198" width="11.28515625" style="101" customWidth="1"/>
    <col min="8199" max="8199" width="10.140625" style="101" bestFit="1" customWidth="1"/>
    <col min="8200" max="8200" width="9.5703125" style="101" customWidth="1"/>
    <col min="8201" max="8201" width="11.28515625" style="101" customWidth="1"/>
    <col min="8202" max="8202" width="10.5703125" style="101" customWidth="1"/>
    <col min="8203" max="8204" width="9.7109375" style="101" customWidth="1"/>
    <col min="8205" max="8205" width="11.28515625" style="101" bestFit="1" customWidth="1"/>
    <col min="8206" max="8206" width="20.85546875" style="101" customWidth="1"/>
    <col min="8207" max="8207" width="14.28515625" style="101" customWidth="1"/>
    <col min="8208" max="8208" width="10.140625" style="101" bestFit="1" customWidth="1"/>
    <col min="8209" max="8209" width="14.85546875" style="101" customWidth="1"/>
    <col min="8210" max="8449" width="9.140625" style="101"/>
    <col min="8450" max="8450" width="24.7109375" style="101" customWidth="1"/>
    <col min="8451" max="8451" width="10.7109375" style="101" customWidth="1"/>
    <col min="8452" max="8452" width="9.7109375" style="101" bestFit="1" customWidth="1"/>
    <col min="8453" max="8453" width="9.42578125" style="101" customWidth="1"/>
    <col min="8454" max="8454" width="11.28515625" style="101" customWidth="1"/>
    <col min="8455" max="8455" width="10.140625" style="101" bestFit="1" customWidth="1"/>
    <col min="8456" max="8456" width="9.5703125" style="101" customWidth="1"/>
    <col min="8457" max="8457" width="11.28515625" style="101" customWidth="1"/>
    <col min="8458" max="8458" width="10.5703125" style="101" customWidth="1"/>
    <col min="8459" max="8460" width="9.7109375" style="101" customWidth="1"/>
    <col min="8461" max="8461" width="11.28515625" style="101" bestFit="1" customWidth="1"/>
    <col min="8462" max="8462" width="20.85546875" style="101" customWidth="1"/>
    <col min="8463" max="8463" width="14.28515625" style="101" customWidth="1"/>
    <col min="8464" max="8464" width="10.140625" style="101" bestFit="1" customWidth="1"/>
    <col min="8465" max="8465" width="14.85546875" style="101" customWidth="1"/>
    <col min="8466" max="8705" width="9.140625" style="101"/>
    <col min="8706" max="8706" width="24.7109375" style="101" customWidth="1"/>
    <col min="8707" max="8707" width="10.7109375" style="101" customWidth="1"/>
    <col min="8708" max="8708" width="9.7109375" style="101" bestFit="1" customWidth="1"/>
    <col min="8709" max="8709" width="9.42578125" style="101" customWidth="1"/>
    <col min="8710" max="8710" width="11.28515625" style="101" customWidth="1"/>
    <col min="8711" max="8711" width="10.140625" style="101" bestFit="1" customWidth="1"/>
    <col min="8712" max="8712" width="9.5703125" style="101" customWidth="1"/>
    <col min="8713" max="8713" width="11.28515625" style="101" customWidth="1"/>
    <col min="8714" max="8714" width="10.5703125" style="101" customWidth="1"/>
    <col min="8715" max="8716" width="9.7109375" style="101" customWidth="1"/>
    <col min="8717" max="8717" width="11.28515625" style="101" bestFit="1" customWidth="1"/>
    <col min="8718" max="8718" width="20.85546875" style="101" customWidth="1"/>
    <col min="8719" max="8719" width="14.28515625" style="101" customWidth="1"/>
    <col min="8720" max="8720" width="10.140625" style="101" bestFit="1" customWidth="1"/>
    <col min="8721" max="8721" width="14.85546875" style="101" customWidth="1"/>
    <col min="8722" max="8961" width="9.140625" style="101"/>
    <col min="8962" max="8962" width="24.7109375" style="101" customWidth="1"/>
    <col min="8963" max="8963" width="10.7109375" style="101" customWidth="1"/>
    <col min="8964" max="8964" width="9.7109375" style="101" bestFit="1" customWidth="1"/>
    <col min="8965" max="8965" width="9.42578125" style="101" customWidth="1"/>
    <col min="8966" max="8966" width="11.28515625" style="101" customWidth="1"/>
    <col min="8967" max="8967" width="10.140625" style="101" bestFit="1" customWidth="1"/>
    <col min="8968" max="8968" width="9.5703125" style="101" customWidth="1"/>
    <col min="8969" max="8969" width="11.28515625" style="101" customWidth="1"/>
    <col min="8970" max="8970" width="10.5703125" style="101" customWidth="1"/>
    <col min="8971" max="8972" width="9.7109375" style="101" customWidth="1"/>
    <col min="8973" max="8973" width="11.28515625" style="101" bestFit="1" customWidth="1"/>
    <col min="8974" max="8974" width="20.85546875" style="101" customWidth="1"/>
    <col min="8975" max="8975" width="14.28515625" style="101" customWidth="1"/>
    <col min="8976" max="8976" width="10.140625" style="101" bestFit="1" customWidth="1"/>
    <col min="8977" max="8977" width="14.85546875" style="101" customWidth="1"/>
    <col min="8978" max="9217" width="9.140625" style="101"/>
    <col min="9218" max="9218" width="24.7109375" style="101" customWidth="1"/>
    <col min="9219" max="9219" width="10.7109375" style="101" customWidth="1"/>
    <col min="9220" max="9220" width="9.7109375" style="101" bestFit="1" customWidth="1"/>
    <col min="9221" max="9221" width="9.42578125" style="101" customWidth="1"/>
    <col min="9222" max="9222" width="11.28515625" style="101" customWidth="1"/>
    <col min="9223" max="9223" width="10.140625" style="101" bestFit="1" customWidth="1"/>
    <col min="9224" max="9224" width="9.5703125" style="101" customWidth="1"/>
    <col min="9225" max="9225" width="11.28515625" style="101" customWidth="1"/>
    <col min="9226" max="9226" width="10.5703125" style="101" customWidth="1"/>
    <col min="9227" max="9228" width="9.7109375" style="101" customWidth="1"/>
    <col min="9229" max="9229" width="11.28515625" style="101" bestFit="1" customWidth="1"/>
    <col min="9230" max="9230" width="20.85546875" style="101" customWidth="1"/>
    <col min="9231" max="9231" width="14.28515625" style="101" customWidth="1"/>
    <col min="9232" max="9232" width="10.140625" style="101" bestFit="1" customWidth="1"/>
    <col min="9233" max="9233" width="14.85546875" style="101" customWidth="1"/>
    <col min="9234" max="9473" width="9.140625" style="101"/>
    <col min="9474" max="9474" width="24.7109375" style="101" customWidth="1"/>
    <col min="9475" max="9475" width="10.7109375" style="101" customWidth="1"/>
    <col min="9476" max="9476" width="9.7109375" style="101" bestFit="1" customWidth="1"/>
    <col min="9477" max="9477" width="9.42578125" style="101" customWidth="1"/>
    <col min="9478" max="9478" width="11.28515625" style="101" customWidth="1"/>
    <col min="9479" max="9479" width="10.140625" style="101" bestFit="1" customWidth="1"/>
    <col min="9480" max="9480" width="9.5703125" style="101" customWidth="1"/>
    <col min="9481" max="9481" width="11.28515625" style="101" customWidth="1"/>
    <col min="9482" max="9482" width="10.5703125" style="101" customWidth="1"/>
    <col min="9483" max="9484" width="9.7109375" style="101" customWidth="1"/>
    <col min="9485" max="9485" width="11.28515625" style="101" bestFit="1" customWidth="1"/>
    <col min="9486" max="9486" width="20.85546875" style="101" customWidth="1"/>
    <col min="9487" max="9487" width="14.28515625" style="101" customWidth="1"/>
    <col min="9488" max="9488" width="10.140625" style="101" bestFit="1" customWidth="1"/>
    <col min="9489" max="9489" width="14.85546875" style="101" customWidth="1"/>
    <col min="9490" max="9729" width="9.140625" style="101"/>
    <col min="9730" max="9730" width="24.7109375" style="101" customWidth="1"/>
    <col min="9731" max="9731" width="10.7109375" style="101" customWidth="1"/>
    <col min="9732" max="9732" width="9.7109375" style="101" bestFit="1" customWidth="1"/>
    <col min="9733" max="9733" width="9.42578125" style="101" customWidth="1"/>
    <col min="9734" max="9734" width="11.28515625" style="101" customWidth="1"/>
    <col min="9735" max="9735" width="10.140625" style="101" bestFit="1" customWidth="1"/>
    <col min="9736" max="9736" width="9.5703125" style="101" customWidth="1"/>
    <col min="9737" max="9737" width="11.28515625" style="101" customWidth="1"/>
    <col min="9738" max="9738" width="10.5703125" style="101" customWidth="1"/>
    <col min="9739" max="9740" width="9.7109375" style="101" customWidth="1"/>
    <col min="9741" max="9741" width="11.28515625" style="101" bestFit="1" customWidth="1"/>
    <col min="9742" max="9742" width="20.85546875" style="101" customWidth="1"/>
    <col min="9743" max="9743" width="14.28515625" style="101" customWidth="1"/>
    <col min="9744" max="9744" width="10.140625" style="101" bestFit="1" customWidth="1"/>
    <col min="9745" max="9745" width="14.85546875" style="101" customWidth="1"/>
    <col min="9746" max="9985" width="9.140625" style="101"/>
    <col min="9986" max="9986" width="24.7109375" style="101" customWidth="1"/>
    <col min="9987" max="9987" width="10.7109375" style="101" customWidth="1"/>
    <col min="9988" max="9988" width="9.7109375" style="101" bestFit="1" customWidth="1"/>
    <col min="9989" max="9989" width="9.42578125" style="101" customWidth="1"/>
    <col min="9990" max="9990" width="11.28515625" style="101" customWidth="1"/>
    <col min="9991" max="9991" width="10.140625" style="101" bestFit="1" customWidth="1"/>
    <col min="9992" max="9992" width="9.5703125" style="101" customWidth="1"/>
    <col min="9993" max="9993" width="11.28515625" style="101" customWidth="1"/>
    <col min="9994" max="9994" width="10.5703125" style="101" customWidth="1"/>
    <col min="9995" max="9996" width="9.7109375" style="101" customWidth="1"/>
    <col min="9997" max="9997" width="11.28515625" style="101" bestFit="1" customWidth="1"/>
    <col min="9998" max="9998" width="20.85546875" style="101" customWidth="1"/>
    <col min="9999" max="9999" width="14.28515625" style="101" customWidth="1"/>
    <col min="10000" max="10000" width="10.140625" style="101" bestFit="1" customWidth="1"/>
    <col min="10001" max="10001" width="14.85546875" style="101" customWidth="1"/>
    <col min="10002" max="10241" width="9.140625" style="101"/>
    <col min="10242" max="10242" width="24.7109375" style="101" customWidth="1"/>
    <col min="10243" max="10243" width="10.7109375" style="101" customWidth="1"/>
    <col min="10244" max="10244" width="9.7109375" style="101" bestFit="1" customWidth="1"/>
    <col min="10245" max="10245" width="9.42578125" style="101" customWidth="1"/>
    <col min="10246" max="10246" width="11.28515625" style="101" customWidth="1"/>
    <col min="10247" max="10247" width="10.140625" style="101" bestFit="1" customWidth="1"/>
    <col min="10248" max="10248" width="9.5703125" style="101" customWidth="1"/>
    <col min="10249" max="10249" width="11.28515625" style="101" customWidth="1"/>
    <col min="10250" max="10250" width="10.5703125" style="101" customWidth="1"/>
    <col min="10251" max="10252" width="9.7109375" style="101" customWidth="1"/>
    <col min="10253" max="10253" width="11.28515625" style="101" bestFit="1" customWidth="1"/>
    <col min="10254" max="10254" width="20.85546875" style="101" customWidth="1"/>
    <col min="10255" max="10255" width="14.28515625" style="101" customWidth="1"/>
    <col min="10256" max="10256" width="10.140625" style="101" bestFit="1" customWidth="1"/>
    <col min="10257" max="10257" width="14.85546875" style="101" customWidth="1"/>
    <col min="10258" max="10497" width="9.140625" style="101"/>
    <col min="10498" max="10498" width="24.7109375" style="101" customWidth="1"/>
    <col min="10499" max="10499" width="10.7109375" style="101" customWidth="1"/>
    <col min="10500" max="10500" width="9.7109375" style="101" bestFit="1" customWidth="1"/>
    <col min="10501" max="10501" width="9.42578125" style="101" customWidth="1"/>
    <col min="10502" max="10502" width="11.28515625" style="101" customWidth="1"/>
    <col min="10503" max="10503" width="10.140625" style="101" bestFit="1" customWidth="1"/>
    <col min="10504" max="10504" width="9.5703125" style="101" customWidth="1"/>
    <col min="10505" max="10505" width="11.28515625" style="101" customWidth="1"/>
    <col min="10506" max="10506" width="10.5703125" style="101" customWidth="1"/>
    <col min="10507" max="10508" width="9.7109375" style="101" customWidth="1"/>
    <col min="10509" max="10509" width="11.28515625" style="101" bestFit="1" customWidth="1"/>
    <col min="10510" max="10510" width="20.85546875" style="101" customWidth="1"/>
    <col min="10511" max="10511" width="14.28515625" style="101" customWidth="1"/>
    <col min="10512" max="10512" width="10.140625" style="101" bestFit="1" customWidth="1"/>
    <col min="10513" max="10513" width="14.85546875" style="101" customWidth="1"/>
    <col min="10514" max="10753" width="9.140625" style="101"/>
    <col min="10754" max="10754" width="24.7109375" style="101" customWidth="1"/>
    <col min="10755" max="10755" width="10.7109375" style="101" customWidth="1"/>
    <col min="10756" max="10756" width="9.7109375" style="101" bestFit="1" customWidth="1"/>
    <col min="10757" max="10757" width="9.42578125" style="101" customWidth="1"/>
    <col min="10758" max="10758" width="11.28515625" style="101" customWidth="1"/>
    <col min="10759" max="10759" width="10.140625" style="101" bestFit="1" customWidth="1"/>
    <col min="10760" max="10760" width="9.5703125" style="101" customWidth="1"/>
    <col min="10761" max="10761" width="11.28515625" style="101" customWidth="1"/>
    <col min="10762" max="10762" width="10.5703125" style="101" customWidth="1"/>
    <col min="10763" max="10764" width="9.7109375" style="101" customWidth="1"/>
    <col min="10765" max="10765" width="11.28515625" style="101" bestFit="1" customWidth="1"/>
    <col min="10766" max="10766" width="20.85546875" style="101" customWidth="1"/>
    <col min="10767" max="10767" width="14.28515625" style="101" customWidth="1"/>
    <col min="10768" max="10768" width="10.140625" style="101" bestFit="1" customWidth="1"/>
    <col min="10769" max="10769" width="14.85546875" style="101" customWidth="1"/>
    <col min="10770" max="11009" width="9.140625" style="101"/>
    <col min="11010" max="11010" width="24.7109375" style="101" customWidth="1"/>
    <col min="11011" max="11011" width="10.7109375" style="101" customWidth="1"/>
    <col min="11012" max="11012" width="9.7109375" style="101" bestFit="1" customWidth="1"/>
    <col min="11013" max="11013" width="9.42578125" style="101" customWidth="1"/>
    <col min="11014" max="11014" width="11.28515625" style="101" customWidth="1"/>
    <col min="11015" max="11015" width="10.140625" style="101" bestFit="1" customWidth="1"/>
    <col min="11016" max="11016" width="9.5703125" style="101" customWidth="1"/>
    <col min="11017" max="11017" width="11.28515625" style="101" customWidth="1"/>
    <col min="11018" max="11018" width="10.5703125" style="101" customWidth="1"/>
    <col min="11019" max="11020" width="9.7109375" style="101" customWidth="1"/>
    <col min="11021" max="11021" width="11.28515625" style="101" bestFit="1" customWidth="1"/>
    <col min="11022" max="11022" width="20.85546875" style="101" customWidth="1"/>
    <col min="11023" max="11023" width="14.28515625" style="101" customWidth="1"/>
    <col min="11024" max="11024" width="10.140625" style="101" bestFit="1" customWidth="1"/>
    <col min="11025" max="11025" width="14.85546875" style="101" customWidth="1"/>
    <col min="11026" max="11265" width="9.140625" style="101"/>
    <col min="11266" max="11266" width="24.7109375" style="101" customWidth="1"/>
    <col min="11267" max="11267" width="10.7109375" style="101" customWidth="1"/>
    <col min="11268" max="11268" width="9.7109375" style="101" bestFit="1" customWidth="1"/>
    <col min="11269" max="11269" width="9.42578125" style="101" customWidth="1"/>
    <col min="11270" max="11270" width="11.28515625" style="101" customWidth="1"/>
    <col min="11271" max="11271" width="10.140625" style="101" bestFit="1" customWidth="1"/>
    <col min="11272" max="11272" width="9.5703125" style="101" customWidth="1"/>
    <col min="11273" max="11273" width="11.28515625" style="101" customWidth="1"/>
    <col min="11274" max="11274" width="10.5703125" style="101" customWidth="1"/>
    <col min="11275" max="11276" width="9.7109375" style="101" customWidth="1"/>
    <col min="11277" max="11277" width="11.28515625" style="101" bestFit="1" customWidth="1"/>
    <col min="11278" max="11278" width="20.85546875" style="101" customWidth="1"/>
    <col min="11279" max="11279" width="14.28515625" style="101" customWidth="1"/>
    <col min="11280" max="11280" width="10.140625" style="101" bestFit="1" customWidth="1"/>
    <col min="11281" max="11281" width="14.85546875" style="101" customWidth="1"/>
    <col min="11282" max="11521" width="9.140625" style="101"/>
    <col min="11522" max="11522" width="24.7109375" style="101" customWidth="1"/>
    <col min="11523" max="11523" width="10.7109375" style="101" customWidth="1"/>
    <col min="11524" max="11524" width="9.7109375" style="101" bestFit="1" customWidth="1"/>
    <col min="11525" max="11525" width="9.42578125" style="101" customWidth="1"/>
    <col min="11526" max="11526" width="11.28515625" style="101" customWidth="1"/>
    <col min="11527" max="11527" width="10.140625" style="101" bestFit="1" customWidth="1"/>
    <col min="11528" max="11528" width="9.5703125" style="101" customWidth="1"/>
    <col min="11529" max="11529" width="11.28515625" style="101" customWidth="1"/>
    <col min="11530" max="11530" width="10.5703125" style="101" customWidth="1"/>
    <col min="11531" max="11532" width="9.7109375" style="101" customWidth="1"/>
    <col min="11533" max="11533" width="11.28515625" style="101" bestFit="1" customWidth="1"/>
    <col min="11534" max="11534" width="20.85546875" style="101" customWidth="1"/>
    <col min="11535" max="11535" width="14.28515625" style="101" customWidth="1"/>
    <col min="11536" max="11536" width="10.140625" style="101" bestFit="1" customWidth="1"/>
    <col min="11537" max="11537" width="14.85546875" style="101" customWidth="1"/>
    <col min="11538" max="11777" width="9.140625" style="101"/>
    <col min="11778" max="11778" width="24.7109375" style="101" customWidth="1"/>
    <col min="11779" max="11779" width="10.7109375" style="101" customWidth="1"/>
    <col min="11780" max="11780" width="9.7109375" style="101" bestFit="1" customWidth="1"/>
    <col min="11781" max="11781" width="9.42578125" style="101" customWidth="1"/>
    <col min="11782" max="11782" width="11.28515625" style="101" customWidth="1"/>
    <col min="11783" max="11783" width="10.140625" style="101" bestFit="1" customWidth="1"/>
    <col min="11784" max="11784" width="9.5703125" style="101" customWidth="1"/>
    <col min="11785" max="11785" width="11.28515625" style="101" customWidth="1"/>
    <col min="11786" max="11786" width="10.5703125" style="101" customWidth="1"/>
    <col min="11787" max="11788" width="9.7109375" style="101" customWidth="1"/>
    <col min="11789" max="11789" width="11.28515625" style="101" bestFit="1" customWidth="1"/>
    <col min="11790" max="11790" width="20.85546875" style="101" customWidth="1"/>
    <col min="11791" max="11791" width="14.28515625" style="101" customWidth="1"/>
    <col min="11792" max="11792" width="10.140625" style="101" bestFit="1" customWidth="1"/>
    <col min="11793" max="11793" width="14.85546875" style="101" customWidth="1"/>
    <col min="11794" max="12033" width="9.140625" style="101"/>
    <col min="12034" max="12034" width="24.7109375" style="101" customWidth="1"/>
    <col min="12035" max="12035" width="10.7109375" style="101" customWidth="1"/>
    <col min="12036" max="12036" width="9.7109375" style="101" bestFit="1" customWidth="1"/>
    <col min="12037" max="12037" width="9.42578125" style="101" customWidth="1"/>
    <col min="12038" max="12038" width="11.28515625" style="101" customWidth="1"/>
    <col min="12039" max="12039" width="10.140625" style="101" bestFit="1" customWidth="1"/>
    <col min="12040" max="12040" width="9.5703125" style="101" customWidth="1"/>
    <col min="12041" max="12041" width="11.28515625" style="101" customWidth="1"/>
    <col min="12042" max="12042" width="10.5703125" style="101" customWidth="1"/>
    <col min="12043" max="12044" width="9.7109375" style="101" customWidth="1"/>
    <col min="12045" max="12045" width="11.28515625" style="101" bestFit="1" customWidth="1"/>
    <col min="12046" max="12046" width="20.85546875" style="101" customWidth="1"/>
    <col min="12047" max="12047" width="14.28515625" style="101" customWidth="1"/>
    <col min="12048" max="12048" width="10.140625" style="101" bestFit="1" customWidth="1"/>
    <col min="12049" max="12049" width="14.85546875" style="101" customWidth="1"/>
    <col min="12050" max="12289" width="9.140625" style="101"/>
    <col min="12290" max="12290" width="24.7109375" style="101" customWidth="1"/>
    <col min="12291" max="12291" width="10.7109375" style="101" customWidth="1"/>
    <col min="12292" max="12292" width="9.7109375" style="101" bestFit="1" customWidth="1"/>
    <col min="12293" max="12293" width="9.42578125" style="101" customWidth="1"/>
    <col min="12294" max="12294" width="11.28515625" style="101" customWidth="1"/>
    <col min="12295" max="12295" width="10.140625" style="101" bestFit="1" customWidth="1"/>
    <col min="12296" max="12296" width="9.5703125" style="101" customWidth="1"/>
    <col min="12297" max="12297" width="11.28515625" style="101" customWidth="1"/>
    <col min="12298" max="12298" width="10.5703125" style="101" customWidth="1"/>
    <col min="12299" max="12300" width="9.7109375" style="101" customWidth="1"/>
    <col min="12301" max="12301" width="11.28515625" style="101" bestFit="1" customWidth="1"/>
    <col min="12302" max="12302" width="20.85546875" style="101" customWidth="1"/>
    <col min="12303" max="12303" width="14.28515625" style="101" customWidth="1"/>
    <col min="12304" max="12304" width="10.140625" style="101" bestFit="1" customWidth="1"/>
    <col min="12305" max="12305" width="14.85546875" style="101" customWidth="1"/>
    <col min="12306" max="12545" width="9.140625" style="101"/>
    <col min="12546" max="12546" width="24.7109375" style="101" customWidth="1"/>
    <col min="12547" max="12547" width="10.7109375" style="101" customWidth="1"/>
    <col min="12548" max="12548" width="9.7109375" style="101" bestFit="1" customWidth="1"/>
    <col min="12549" max="12549" width="9.42578125" style="101" customWidth="1"/>
    <col min="12550" max="12550" width="11.28515625" style="101" customWidth="1"/>
    <col min="12551" max="12551" width="10.140625" style="101" bestFit="1" customWidth="1"/>
    <col min="12552" max="12552" width="9.5703125" style="101" customWidth="1"/>
    <col min="12553" max="12553" width="11.28515625" style="101" customWidth="1"/>
    <col min="12554" max="12554" width="10.5703125" style="101" customWidth="1"/>
    <col min="12555" max="12556" width="9.7109375" style="101" customWidth="1"/>
    <col min="12557" max="12557" width="11.28515625" style="101" bestFit="1" customWidth="1"/>
    <col min="12558" max="12558" width="20.85546875" style="101" customWidth="1"/>
    <col min="12559" max="12559" width="14.28515625" style="101" customWidth="1"/>
    <col min="12560" max="12560" width="10.140625" style="101" bestFit="1" customWidth="1"/>
    <col min="12561" max="12561" width="14.85546875" style="101" customWidth="1"/>
    <col min="12562" max="12801" width="9.140625" style="101"/>
    <col min="12802" max="12802" width="24.7109375" style="101" customWidth="1"/>
    <col min="12803" max="12803" width="10.7109375" style="101" customWidth="1"/>
    <col min="12804" max="12804" width="9.7109375" style="101" bestFit="1" customWidth="1"/>
    <col min="12805" max="12805" width="9.42578125" style="101" customWidth="1"/>
    <col min="12806" max="12806" width="11.28515625" style="101" customWidth="1"/>
    <col min="12807" max="12807" width="10.140625" style="101" bestFit="1" customWidth="1"/>
    <col min="12808" max="12808" width="9.5703125" style="101" customWidth="1"/>
    <col min="12809" max="12809" width="11.28515625" style="101" customWidth="1"/>
    <col min="12810" max="12810" width="10.5703125" style="101" customWidth="1"/>
    <col min="12811" max="12812" width="9.7109375" style="101" customWidth="1"/>
    <col min="12813" max="12813" width="11.28515625" style="101" bestFit="1" customWidth="1"/>
    <col min="12814" max="12814" width="20.85546875" style="101" customWidth="1"/>
    <col min="12815" max="12815" width="14.28515625" style="101" customWidth="1"/>
    <col min="12816" max="12816" width="10.140625" style="101" bestFit="1" customWidth="1"/>
    <col min="12817" max="12817" width="14.85546875" style="101" customWidth="1"/>
    <col min="12818" max="13057" width="9.140625" style="101"/>
    <col min="13058" max="13058" width="24.7109375" style="101" customWidth="1"/>
    <col min="13059" max="13059" width="10.7109375" style="101" customWidth="1"/>
    <col min="13060" max="13060" width="9.7109375" style="101" bestFit="1" customWidth="1"/>
    <col min="13061" max="13061" width="9.42578125" style="101" customWidth="1"/>
    <col min="13062" max="13062" width="11.28515625" style="101" customWidth="1"/>
    <col min="13063" max="13063" width="10.140625" style="101" bestFit="1" customWidth="1"/>
    <col min="13064" max="13064" width="9.5703125" style="101" customWidth="1"/>
    <col min="13065" max="13065" width="11.28515625" style="101" customWidth="1"/>
    <col min="13066" max="13066" width="10.5703125" style="101" customWidth="1"/>
    <col min="13067" max="13068" width="9.7109375" style="101" customWidth="1"/>
    <col min="13069" max="13069" width="11.28515625" style="101" bestFit="1" customWidth="1"/>
    <col min="13070" max="13070" width="20.85546875" style="101" customWidth="1"/>
    <col min="13071" max="13071" width="14.28515625" style="101" customWidth="1"/>
    <col min="13072" max="13072" width="10.140625" style="101" bestFit="1" customWidth="1"/>
    <col min="13073" max="13073" width="14.85546875" style="101" customWidth="1"/>
    <col min="13074" max="13313" width="9.140625" style="101"/>
    <col min="13314" max="13314" width="24.7109375" style="101" customWidth="1"/>
    <col min="13315" max="13315" width="10.7109375" style="101" customWidth="1"/>
    <col min="13316" max="13316" width="9.7109375" style="101" bestFit="1" customWidth="1"/>
    <col min="13317" max="13317" width="9.42578125" style="101" customWidth="1"/>
    <col min="13318" max="13318" width="11.28515625" style="101" customWidth="1"/>
    <col min="13319" max="13319" width="10.140625" style="101" bestFit="1" customWidth="1"/>
    <col min="13320" max="13320" width="9.5703125" style="101" customWidth="1"/>
    <col min="13321" max="13321" width="11.28515625" style="101" customWidth="1"/>
    <col min="13322" max="13322" width="10.5703125" style="101" customWidth="1"/>
    <col min="13323" max="13324" width="9.7109375" style="101" customWidth="1"/>
    <col min="13325" max="13325" width="11.28515625" style="101" bestFit="1" customWidth="1"/>
    <col min="13326" max="13326" width="20.85546875" style="101" customWidth="1"/>
    <col min="13327" max="13327" width="14.28515625" style="101" customWidth="1"/>
    <col min="13328" max="13328" width="10.140625" style="101" bestFit="1" customWidth="1"/>
    <col min="13329" max="13329" width="14.85546875" style="101" customWidth="1"/>
    <col min="13330" max="13569" width="9.140625" style="101"/>
    <col min="13570" max="13570" width="24.7109375" style="101" customWidth="1"/>
    <col min="13571" max="13571" width="10.7109375" style="101" customWidth="1"/>
    <col min="13572" max="13572" width="9.7109375" style="101" bestFit="1" customWidth="1"/>
    <col min="13573" max="13573" width="9.42578125" style="101" customWidth="1"/>
    <col min="13574" max="13574" width="11.28515625" style="101" customWidth="1"/>
    <col min="13575" max="13575" width="10.140625" style="101" bestFit="1" customWidth="1"/>
    <col min="13576" max="13576" width="9.5703125" style="101" customWidth="1"/>
    <col min="13577" max="13577" width="11.28515625" style="101" customWidth="1"/>
    <col min="13578" max="13578" width="10.5703125" style="101" customWidth="1"/>
    <col min="13579" max="13580" width="9.7109375" style="101" customWidth="1"/>
    <col min="13581" max="13581" width="11.28515625" style="101" bestFit="1" customWidth="1"/>
    <col min="13582" max="13582" width="20.85546875" style="101" customWidth="1"/>
    <col min="13583" max="13583" width="14.28515625" style="101" customWidth="1"/>
    <col min="13584" max="13584" width="10.140625" style="101" bestFit="1" customWidth="1"/>
    <col min="13585" max="13585" width="14.85546875" style="101" customWidth="1"/>
    <col min="13586" max="13825" width="9.140625" style="101"/>
    <col min="13826" max="13826" width="24.7109375" style="101" customWidth="1"/>
    <col min="13827" max="13827" width="10.7109375" style="101" customWidth="1"/>
    <col min="13828" max="13828" width="9.7109375" style="101" bestFit="1" customWidth="1"/>
    <col min="13829" max="13829" width="9.42578125" style="101" customWidth="1"/>
    <col min="13830" max="13830" width="11.28515625" style="101" customWidth="1"/>
    <col min="13831" max="13831" width="10.140625" style="101" bestFit="1" customWidth="1"/>
    <col min="13832" max="13832" width="9.5703125" style="101" customWidth="1"/>
    <col min="13833" max="13833" width="11.28515625" style="101" customWidth="1"/>
    <col min="13834" max="13834" width="10.5703125" style="101" customWidth="1"/>
    <col min="13835" max="13836" width="9.7109375" style="101" customWidth="1"/>
    <col min="13837" max="13837" width="11.28515625" style="101" bestFit="1" customWidth="1"/>
    <col min="13838" max="13838" width="20.85546875" style="101" customWidth="1"/>
    <col min="13839" max="13839" width="14.28515625" style="101" customWidth="1"/>
    <col min="13840" max="13840" width="10.140625" style="101" bestFit="1" customWidth="1"/>
    <col min="13841" max="13841" width="14.85546875" style="101" customWidth="1"/>
    <col min="13842" max="14081" width="9.140625" style="101"/>
    <col min="14082" max="14082" width="24.7109375" style="101" customWidth="1"/>
    <col min="14083" max="14083" width="10.7109375" style="101" customWidth="1"/>
    <col min="14084" max="14084" width="9.7109375" style="101" bestFit="1" customWidth="1"/>
    <col min="14085" max="14085" width="9.42578125" style="101" customWidth="1"/>
    <col min="14086" max="14086" width="11.28515625" style="101" customWidth="1"/>
    <col min="14087" max="14087" width="10.140625" style="101" bestFit="1" customWidth="1"/>
    <col min="14088" max="14088" width="9.5703125" style="101" customWidth="1"/>
    <col min="14089" max="14089" width="11.28515625" style="101" customWidth="1"/>
    <col min="14090" max="14090" width="10.5703125" style="101" customWidth="1"/>
    <col min="14091" max="14092" width="9.7109375" style="101" customWidth="1"/>
    <col min="14093" max="14093" width="11.28515625" style="101" bestFit="1" customWidth="1"/>
    <col min="14094" max="14094" width="20.85546875" style="101" customWidth="1"/>
    <col min="14095" max="14095" width="14.28515625" style="101" customWidth="1"/>
    <col min="14096" max="14096" width="10.140625" style="101" bestFit="1" customWidth="1"/>
    <col min="14097" max="14097" width="14.85546875" style="101" customWidth="1"/>
    <col min="14098" max="14337" width="9.140625" style="101"/>
    <col min="14338" max="14338" width="24.7109375" style="101" customWidth="1"/>
    <col min="14339" max="14339" width="10.7109375" style="101" customWidth="1"/>
    <col min="14340" max="14340" width="9.7109375" style="101" bestFit="1" customWidth="1"/>
    <col min="14341" max="14341" width="9.42578125" style="101" customWidth="1"/>
    <col min="14342" max="14342" width="11.28515625" style="101" customWidth="1"/>
    <col min="14343" max="14343" width="10.140625" style="101" bestFit="1" customWidth="1"/>
    <col min="14344" max="14344" width="9.5703125" style="101" customWidth="1"/>
    <col min="14345" max="14345" width="11.28515625" style="101" customWidth="1"/>
    <col min="14346" max="14346" width="10.5703125" style="101" customWidth="1"/>
    <col min="14347" max="14348" width="9.7109375" style="101" customWidth="1"/>
    <col min="14349" max="14349" width="11.28515625" style="101" bestFit="1" customWidth="1"/>
    <col min="14350" max="14350" width="20.85546875" style="101" customWidth="1"/>
    <col min="14351" max="14351" width="14.28515625" style="101" customWidth="1"/>
    <col min="14352" max="14352" width="10.140625" style="101" bestFit="1" customWidth="1"/>
    <col min="14353" max="14353" width="14.85546875" style="101" customWidth="1"/>
    <col min="14354" max="14593" width="9.140625" style="101"/>
    <col min="14594" max="14594" width="24.7109375" style="101" customWidth="1"/>
    <col min="14595" max="14595" width="10.7109375" style="101" customWidth="1"/>
    <col min="14596" max="14596" width="9.7109375" style="101" bestFit="1" customWidth="1"/>
    <col min="14597" max="14597" width="9.42578125" style="101" customWidth="1"/>
    <col min="14598" max="14598" width="11.28515625" style="101" customWidth="1"/>
    <col min="14599" max="14599" width="10.140625" style="101" bestFit="1" customWidth="1"/>
    <col min="14600" max="14600" width="9.5703125" style="101" customWidth="1"/>
    <col min="14601" max="14601" width="11.28515625" style="101" customWidth="1"/>
    <col min="14602" max="14602" width="10.5703125" style="101" customWidth="1"/>
    <col min="14603" max="14604" width="9.7109375" style="101" customWidth="1"/>
    <col min="14605" max="14605" width="11.28515625" style="101" bestFit="1" customWidth="1"/>
    <col min="14606" max="14606" width="20.85546875" style="101" customWidth="1"/>
    <col min="14607" max="14607" width="14.28515625" style="101" customWidth="1"/>
    <col min="14608" max="14608" width="10.140625" style="101" bestFit="1" customWidth="1"/>
    <col min="14609" max="14609" width="14.85546875" style="101" customWidth="1"/>
    <col min="14610" max="14849" width="9.140625" style="101"/>
    <col min="14850" max="14850" width="24.7109375" style="101" customWidth="1"/>
    <col min="14851" max="14851" width="10.7109375" style="101" customWidth="1"/>
    <col min="14852" max="14852" width="9.7109375" style="101" bestFit="1" customWidth="1"/>
    <col min="14853" max="14853" width="9.42578125" style="101" customWidth="1"/>
    <col min="14854" max="14854" width="11.28515625" style="101" customWidth="1"/>
    <col min="14855" max="14855" width="10.140625" style="101" bestFit="1" customWidth="1"/>
    <col min="14856" max="14856" width="9.5703125" style="101" customWidth="1"/>
    <col min="14857" max="14857" width="11.28515625" style="101" customWidth="1"/>
    <col min="14858" max="14858" width="10.5703125" style="101" customWidth="1"/>
    <col min="14859" max="14860" width="9.7109375" style="101" customWidth="1"/>
    <col min="14861" max="14861" width="11.28515625" style="101" bestFit="1" customWidth="1"/>
    <col min="14862" max="14862" width="20.85546875" style="101" customWidth="1"/>
    <col min="14863" max="14863" width="14.28515625" style="101" customWidth="1"/>
    <col min="14864" max="14864" width="10.140625" style="101" bestFit="1" customWidth="1"/>
    <col min="14865" max="14865" width="14.85546875" style="101" customWidth="1"/>
    <col min="14866" max="15105" width="9.140625" style="101"/>
    <col min="15106" max="15106" width="24.7109375" style="101" customWidth="1"/>
    <col min="15107" max="15107" width="10.7109375" style="101" customWidth="1"/>
    <col min="15108" max="15108" width="9.7109375" style="101" bestFit="1" customWidth="1"/>
    <col min="15109" max="15109" width="9.42578125" style="101" customWidth="1"/>
    <col min="15110" max="15110" width="11.28515625" style="101" customWidth="1"/>
    <col min="15111" max="15111" width="10.140625" style="101" bestFit="1" customWidth="1"/>
    <col min="15112" max="15112" width="9.5703125" style="101" customWidth="1"/>
    <col min="15113" max="15113" width="11.28515625" style="101" customWidth="1"/>
    <col min="15114" max="15114" width="10.5703125" style="101" customWidth="1"/>
    <col min="15115" max="15116" width="9.7109375" style="101" customWidth="1"/>
    <col min="15117" max="15117" width="11.28515625" style="101" bestFit="1" customWidth="1"/>
    <col min="15118" max="15118" width="20.85546875" style="101" customWidth="1"/>
    <col min="15119" max="15119" width="14.28515625" style="101" customWidth="1"/>
    <col min="15120" max="15120" width="10.140625" style="101" bestFit="1" customWidth="1"/>
    <col min="15121" max="15121" width="14.85546875" style="101" customWidth="1"/>
    <col min="15122" max="15361" width="9.140625" style="101"/>
    <col min="15362" max="15362" width="24.7109375" style="101" customWidth="1"/>
    <col min="15363" max="15363" width="10.7109375" style="101" customWidth="1"/>
    <col min="15364" max="15364" width="9.7109375" style="101" bestFit="1" customWidth="1"/>
    <col min="15365" max="15365" width="9.42578125" style="101" customWidth="1"/>
    <col min="15366" max="15366" width="11.28515625" style="101" customWidth="1"/>
    <col min="15367" max="15367" width="10.140625" style="101" bestFit="1" customWidth="1"/>
    <col min="15368" max="15368" width="9.5703125" style="101" customWidth="1"/>
    <col min="15369" max="15369" width="11.28515625" style="101" customWidth="1"/>
    <col min="15370" max="15370" width="10.5703125" style="101" customWidth="1"/>
    <col min="15371" max="15372" width="9.7109375" style="101" customWidth="1"/>
    <col min="15373" max="15373" width="11.28515625" style="101" bestFit="1" customWidth="1"/>
    <col min="15374" max="15374" width="20.85546875" style="101" customWidth="1"/>
    <col min="15375" max="15375" width="14.28515625" style="101" customWidth="1"/>
    <col min="15376" max="15376" width="10.140625" style="101" bestFit="1" customWidth="1"/>
    <col min="15377" max="15377" width="14.85546875" style="101" customWidth="1"/>
    <col min="15378" max="15617" width="9.140625" style="101"/>
    <col min="15618" max="15618" width="24.7109375" style="101" customWidth="1"/>
    <col min="15619" max="15619" width="10.7109375" style="101" customWidth="1"/>
    <col min="15620" max="15620" width="9.7109375" style="101" bestFit="1" customWidth="1"/>
    <col min="15621" max="15621" width="9.42578125" style="101" customWidth="1"/>
    <col min="15622" max="15622" width="11.28515625" style="101" customWidth="1"/>
    <col min="15623" max="15623" width="10.140625" style="101" bestFit="1" customWidth="1"/>
    <col min="15624" max="15624" width="9.5703125" style="101" customWidth="1"/>
    <col min="15625" max="15625" width="11.28515625" style="101" customWidth="1"/>
    <col min="15626" max="15626" width="10.5703125" style="101" customWidth="1"/>
    <col min="15627" max="15628" width="9.7109375" style="101" customWidth="1"/>
    <col min="15629" max="15629" width="11.28515625" style="101" bestFit="1" customWidth="1"/>
    <col min="15630" max="15630" width="20.85546875" style="101" customWidth="1"/>
    <col min="15631" max="15631" width="14.28515625" style="101" customWidth="1"/>
    <col min="15632" max="15632" width="10.140625" style="101" bestFit="1" customWidth="1"/>
    <col min="15633" max="15633" width="14.85546875" style="101" customWidth="1"/>
    <col min="15634" max="15873" width="9.140625" style="101"/>
    <col min="15874" max="15874" width="24.7109375" style="101" customWidth="1"/>
    <col min="15875" max="15875" width="10.7109375" style="101" customWidth="1"/>
    <col min="15876" max="15876" width="9.7109375" style="101" bestFit="1" customWidth="1"/>
    <col min="15877" max="15877" width="9.42578125" style="101" customWidth="1"/>
    <col min="15878" max="15878" width="11.28515625" style="101" customWidth="1"/>
    <col min="15879" max="15879" width="10.140625" style="101" bestFit="1" customWidth="1"/>
    <col min="15880" max="15880" width="9.5703125" style="101" customWidth="1"/>
    <col min="15881" max="15881" width="11.28515625" style="101" customWidth="1"/>
    <col min="15882" max="15882" width="10.5703125" style="101" customWidth="1"/>
    <col min="15883" max="15884" width="9.7109375" style="101" customWidth="1"/>
    <col min="15885" max="15885" width="11.28515625" style="101" bestFit="1" customWidth="1"/>
    <col min="15886" max="15886" width="20.85546875" style="101" customWidth="1"/>
    <col min="15887" max="15887" width="14.28515625" style="101" customWidth="1"/>
    <col min="15888" max="15888" width="10.140625" style="101" bestFit="1" customWidth="1"/>
    <col min="15889" max="15889" width="14.85546875" style="101" customWidth="1"/>
    <col min="15890" max="16129" width="9.140625" style="101"/>
    <col min="16130" max="16130" width="24.7109375" style="101" customWidth="1"/>
    <col min="16131" max="16131" width="10.7109375" style="101" customWidth="1"/>
    <col min="16132" max="16132" width="9.7109375" style="101" bestFit="1" customWidth="1"/>
    <col min="16133" max="16133" width="9.42578125" style="101" customWidth="1"/>
    <col min="16134" max="16134" width="11.28515625" style="101" customWidth="1"/>
    <col min="16135" max="16135" width="10.140625" style="101" bestFit="1" customWidth="1"/>
    <col min="16136" max="16136" width="9.5703125" style="101" customWidth="1"/>
    <col min="16137" max="16137" width="11.28515625" style="101" customWidth="1"/>
    <col min="16138" max="16138" width="10.5703125" style="101" customWidth="1"/>
    <col min="16139" max="16140" width="9.7109375" style="101" customWidth="1"/>
    <col min="16141" max="16141" width="11.28515625" style="101" bestFit="1" customWidth="1"/>
    <col min="16142" max="16142" width="20.85546875" style="101" customWidth="1"/>
    <col min="16143" max="16143" width="14.28515625" style="101" customWidth="1"/>
    <col min="16144" max="16144" width="10.140625" style="101" bestFit="1" customWidth="1"/>
    <col min="16145" max="16145" width="14.85546875" style="101" customWidth="1"/>
    <col min="16146" max="16384" width="9.140625" style="101"/>
  </cols>
  <sheetData>
    <row r="1" spans="1:17" ht="24" customHeight="1" thickBot="1" x14ac:dyDescent="0.25">
      <c r="A1" s="3043" t="s">
        <v>1937</v>
      </c>
      <c r="B1" s="3044"/>
      <c r="C1" s="3044"/>
      <c r="D1" s="3044"/>
      <c r="E1" s="3044"/>
      <c r="F1" s="3044"/>
      <c r="G1" s="3044"/>
      <c r="H1" s="3044"/>
      <c r="I1" s="3044"/>
      <c r="J1" s="3044"/>
      <c r="K1" s="3044"/>
      <c r="L1" s="3044"/>
      <c r="M1" s="3045"/>
    </row>
    <row r="2" spans="1:17" ht="15.75" customHeight="1" x14ac:dyDescent="0.25">
      <c r="A2" s="3047" t="s">
        <v>66</v>
      </c>
      <c r="B2" s="3047"/>
      <c r="C2" s="3047"/>
      <c r="D2" s="3047"/>
      <c r="E2" s="3047"/>
      <c r="F2" s="3047"/>
      <c r="G2" s="3047"/>
      <c r="H2" s="3047"/>
      <c r="I2" s="3047"/>
      <c r="J2" s="3047"/>
      <c r="K2" s="3047"/>
      <c r="L2" s="3047"/>
      <c r="M2" s="104"/>
    </row>
    <row r="3" spans="1:17" ht="12.75" customHeight="1" x14ac:dyDescent="0.25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6"/>
      <c r="L3" s="105"/>
    </row>
    <row r="4" spans="1:17" ht="15.75" customHeight="1" x14ac:dyDescent="0.25">
      <c r="A4" s="3047" t="s">
        <v>1938</v>
      </c>
      <c r="B4" s="3047"/>
      <c r="C4" s="3047"/>
      <c r="D4" s="3047"/>
      <c r="E4" s="3047"/>
      <c r="F4" s="3047"/>
      <c r="G4" s="3047"/>
      <c r="H4" s="3047"/>
      <c r="I4" s="3047"/>
      <c r="J4" s="3047"/>
      <c r="K4" s="3047"/>
      <c r="L4" s="3047"/>
      <c r="M4" s="104"/>
    </row>
    <row r="6" spans="1:17" x14ac:dyDescent="0.2">
      <c r="A6" s="3046" t="s">
        <v>1939</v>
      </c>
      <c r="B6" s="3046"/>
      <c r="C6" s="3046"/>
      <c r="D6" s="3046"/>
      <c r="E6" s="3046"/>
      <c r="F6" s="3046"/>
      <c r="G6" s="3046"/>
      <c r="H6" s="3046"/>
      <c r="I6" s="3046"/>
      <c r="J6" s="3046"/>
      <c r="K6" s="3046"/>
      <c r="L6" s="3046"/>
      <c r="M6" s="107"/>
    </row>
    <row r="7" spans="1:17" ht="13.5" thickBot="1" x14ac:dyDescent="0.25">
      <c r="K7" s="108"/>
      <c r="M7" s="109" t="s">
        <v>67</v>
      </c>
    </row>
    <row r="8" spans="1:17" s="113" customFormat="1" x14ac:dyDescent="0.25">
      <c r="A8" s="3048">
        <v>2023</v>
      </c>
      <c r="B8" s="110">
        <v>910</v>
      </c>
      <c r="C8" s="111">
        <v>911</v>
      </c>
      <c r="D8" s="111">
        <v>912</v>
      </c>
      <c r="E8" s="111">
        <v>913</v>
      </c>
      <c r="F8" s="111">
        <v>914</v>
      </c>
      <c r="G8" s="111">
        <v>915</v>
      </c>
      <c r="H8" s="111">
        <v>917</v>
      </c>
      <c r="I8" s="111">
        <v>919</v>
      </c>
      <c r="J8" s="111">
        <v>920</v>
      </c>
      <c r="K8" s="111">
        <v>923</v>
      </c>
      <c r="L8" s="111">
        <v>924</v>
      </c>
      <c r="M8" s="112" t="s">
        <v>68</v>
      </c>
      <c r="O8" s="114"/>
    </row>
    <row r="9" spans="1:17" s="121" customFormat="1" ht="26.25" customHeight="1" thickBot="1" x14ac:dyDescent="0.3">
      <c r="A9" s="3049"/>
      <c r="B9" s="115" t="s">
        <v>69</v>
      </c>
      <c r="C9" s="116" t="s">
        <v>70</v>
      </c>
      <c r="D9" s="116" t="s">
        <v>71</v>
      </c>
      <c r="E9" s="116" t="s">
        <v>72</v>
      </c>
      <c r="F9" s="116" t="s">
        <v>73</v>
      </c>
      <c r="G9" s="116" t="s">
        <v>1935</v>
      </c>
      <c r="H9" s="116" t="s">
        <v>74</v>
      </c>
      <c r="I9" s="116" t="s">
        <v>75</v>
      </c>
      <c r="J9" s="116" t="s">
        <v>76</v>
      </c>
      <c r="K9" s="117" t="s">
        <v>77</v>
      </c>
      <c r="L9" s="116" t="s">
        <v>78</v>
      </c>
      <c r="M9" s="118" t="s">
        <v>79</v>
      </c>
      <c r="N9" s="119"/>
      <c r="O9" s="120"/>
    </row>
    <row r="10" spans="1:17" s="113" customFormat="1" x14ac:dyDescent="0.25">
      <c r="A10" s="122" t="s">
        <v>80</v>
      </c>
      <c r="B10" s="123">
        <f>Hejtman!E10</f>
        <v>4894.8</v>
      </c>
      <c r="C10" s="124"/>
      <c r="D10" s="124"/>
      <c r="E10" s="124"/>
      <c r="F10" s="124">
        <v>17661</v>
      </c>
      <c r="G10" s="124">
        <f>Hejtman!E12</f>
        <v>50</v>
      </c>
      <c r="H10" s="124">
        <v>18019</v>
      </c>
      <c r="I10" s="124"/>
      <c r="J10" s="124"/>
      <c r="K10" s="124"/>
      <c r="L10" s="124"/>
      <c r="M10" s="125">
        <f>SUM(B10:L10)</f>
        <v>40624.800000000003</v>
      </c>
      <c r="N10" s="126"/>
      <c r="O10" s="114"/>
      <c r="Q10" s="127"/>
    </row>
    <row r="11" spans="1:17" s="113" customFormat="1" x14ac:dyDescent="0.25">
      <c r="A11" s="128" t="s">
        <v>81</v>
      </c>
      <c r="B11" s="129"/>
      <c r="C11" s="130"/>
      <c r="D11" s="130"/>
      <c r="E11" s="130"/>
      <c r="F11" s="130">
        <v>13479</v>
      </c>
      <c r="G11" s="130"/>
      <c r="H11" s="130">
        <v>21118</v>
      </c>
      <c r="I11" s="130"/>
      <c r="J11" s="130"/>
      <c r="K11" s="130">
        <v>45558</v>
      </c>
      <c r="L11" s="130"/>
      <c r="M11" s="131">
        <f t="shared" ref="M11:M23" si="0">SUM(B11:L11)</f>
        <v>80155</v>
      </c>
      <c r="O11" s="114"/>
      <c r="Q11" s="127"/>
    </row>
    <row r="12" spans="1:17" s="113" customFormat="1" x14ac:dyDescent="0.25">
      <c r="A12" s="128" t="s">
        <v>82</v>
      </c>
      <c r="B12" s="129"/>
      <c r="C12" s="130"/>
      <c r="D12" s="130"/>
      <c r="E12" s="130">
        <v>130000</v>
      </c>
      <c r="F12" s="130">
        <v>11690</v>
      </c>
      <c r="G12" s="130"/>
      <c r="H12" s="130"/>
      <c r="I12" s="2394">
        <f>19335.875+4913.8</f>
        <v>24249.674999999999</v>
      </c>
      <c r="J12" s="130"/>
      <c r="K12" s="130">
        <v>2705</v>
      </c>
      <c r="L12" s="130">
        <v>18000</v>
      </c>
      <c r="M12" s="131">
        <f>SUM(B12:L12)</f>
        <v>186644.67499999999</v>
      </c>
      <c r="N12" s="114"/>
      <c r="O12" s="114"/>
      <c r="P12" s="132"/>
      <c r="Q12" s="127"/>
    </row>
    <row r="13" spans="1:17" s="113" customFormat="1" x14ac:dyDescent="0.25">
      <c r="A13" s="128" t="s">
        <v>83</v>
      </c>
      <c r="B13" s="129"/>
      <c r="C13" s="133"/>
      <c r="D13" s="130">
        <v>14550</v>
      </c>
      <c r="E13" s="129">
        <v>494043.76</v>
      </c>
      <c r="F13" s="129">
        <v>7055</v>
      </c>
      <c r="G13" s="129">
        <v>5600</v>
      </c>
      <c r="H13" s="130">
        <v>9270</v>
      </c>
      <c r="I13" s="130"/>
      <c r="J13" s="130">
        <v>89100</v>
      </c>
      <c r="K13" s="130">
        <v>1977</v>
      </c>
      <c r="L13" s="130"/>
      <c r="M13" s="134">
        <f>SUM(B13:L13)</f>
        <v>621595.76</v>
      </c>
      <c r="O13" s="114"/>
      <c r="Q13" s="127"/>
    </row>
    <row r="14" spans="1:17" s="113" customFormat="1" x14ac:dyDescent="0.25">
      <c r="A14" s="128" t="s">
        <v>84</v>
      </c>
      <c r="B14" s="129"/>
      <c r="C14" s="133"/>
      <c r="D14" s="130">
        <v>5340</v>
      </c>
      <c r="E14" s="129">
        <v>161422.70000000001</v>
      </c>
      <c r="F14" s="129">
        <v>8221</v>
      </c>
      <c r="G14" s="129"/>
      <c r="H14" s="130">
        <v>49210</v>
      </c>
      <c r="I14" s="135"/>
      <c r="J14" s="130">
        <v>14235.2</v>
      </c>
      <c r="K14" s="130">
        <v>9207</v>
      </c>
      <c r="L14" s="130"/>
      <c r="M14" s="131">
        <f>SUM(B14:L14)</f>
        <v>247635.90000000002</v>
      </c>
      <c r="O14" s="114"/>
      <c r="Q14" s="127"/>
    </row>
    <row r="15" spans="1:17" s="113" customFormat="1" x14ac:dyDescent="0.25">
      <c r="A15" s="128" t="s">
        <v>1933</v>
      </c>
      <c r="B15" s="129"/>
      <c r="C15" s="133"/>
      <c r="D15" s="130">
        <v>12950</v>
      </c>
      <c r="E15" s="129">
        <v>445000</v>
      </c>
      <c r="F15" s="129">
        <v>3745.43</v>
      </c>
      <c r="G15" s="129"/>
      <c r="H15" s="130">
        <v>69150</v>
      </c>
      <c r="I15" s="130"/>
      <c r="J15" s="130">
        <v>120000</v>
      </c>
      <c r="K15" s="130">
        <v>88496.5</v>
      </c>
      <c r="L15" s="130"/>
      <c r="M15" s="134">
        <f t="shared" si="0"/>
        <v>739341.92999999993</v>
      </c>
      <c r="O15" s="114"/>
      <c r="Q15" s="127"/>
    </row>
    <row r="16" spans="1:17" s="113" customFormat="1" x14ac:dyDescent="0.25">
      <c r="A16" s="128" t="s">
        <v>86</v>
      </c>
      <c r="B16" s="129"/>
      <c r="C16" s="133"/>
      <c r="D16" s="130">
        <v>7200</v>
      </c>
      <c r="E16" s="129">
        <v>296626.13</v>
      </c>
      <c r="F16" s="129">
        <v>19144</v>
      </c>
      <c r="G16" s="129">
        <v>5100</v>
      </c>
      <c r="H16" s="130">
        <v>24432</v>
      </c>
      <c r="I16" s="130"/>
      <c r="J16" s="130">
        <f>Kultura!E15</f>
        <v>0</v>
      </c>
      <c r="K16" s="130"/>
      <c r="L16" s="130"/>
      <c r="M16" s="131">
        <f>SUM(B16:L16)</f>
        <v>352502.13</v>
      </c>
      <c r="O16" s="114"/>
      <c r="Q16" s="127"/>
    </row>
    <row r="17" spans="1:17" s="113" customFormat="1" x14ac:dyDescent="0.25">
      <c r="A17" s="128" t="s">
        <v>87</v>
      </c>
      <c r="B17" s="129"/>
      <c r="C17" s="133"/>
      <c r="D17" s="130">
        <f>ŽP!E10</f>
        <v>0</v>
      </c>
      <c r="E17" s="129">
        <v>8000</v>
      </c>
      <c r="F17" s="129">
        <v>11971.2</v>
      </c>
      <c r="G17" s="129">
        <f>ŽP!E13</f>
        <v>250</v>
      </c>
      <c r="H17" s="130">
        <v>12900.93</v>
      </c>
      <c r="I17" s="130"/>
      <c r="J17" s="130">
        <v>3500</v>
      </c>
      <c r="K17" s="130"/>
      <c r="L17" s="130"/>
      <c r="M17" s="134">
        <f t="shared" si="0"/>
        <v>36622.130000000005</v>
      </c>
      <c r="O17" s="114"/>
      <c r="Q17" s="127"/>
    </row>
    <row r="18" spans="1:17" s="113" customFormat="1" x14ac:dyDescent="0.25">
      <c r="A18" s="128" t="s">
        <v>88</v>
      </c>
      <c r="B18" s="129"/>
      <c r="C18" s="133"/>
      <c r="D18" s="130">
        <f>Zdravotnictví!E10</f>
        <v>7000</v>
      </c>
      <c r="E18" s="129">
        <v>275600</v>
      </c>
      <c r="F18" s="129">
        <v>3996.57</v>
      </c>
      <c r="G18" s="129"/>
      <c r="H18" s="130">
        <v>33299.75</v>
      </c>
      <c r="I18" s="130"/>
      <c r="J18" s="2394">
        <v>231271.13500000001</v>
      </c>
      <c r="K18" s="130"/>
      <c r="L18" s="130"/>
      <c r="M18" s="134">
        <f t="shared" si="0"/>
        <v>551167.45500000007</v>
      </c>
      <c r="O18" s="114"/>
      <c r="Q18" s="127"/>
    </row>
    <row r="19" spans="1:17" s="113" customFormat="1" x14ac:dyDescent="0.25">
      <c r="A19" s="128" t="s">
        <v>89</v>
      </c>
      <c r="B19" s="129"/>
      <c r="C19" s="133"/>
      <c r="D19" s="130"/>
      <c r="E19" s="129"/>
      <c r="F19" s="129">
        <f>Právní!E10</f>
        <v>4750</v>
      </c>
      <c r="G19" s="129"/>
      <c r="H19" s="130"/>
      <c r="I19" s="130"/>
      <c r="J19" s="130"/>
      <c r="K19" s="130"/>
      <c r="L19" s="130"/>
      <c r="M19" s="134">
        <f t="shared" si="0"/>
        <v>4750</v>
      </c>
      <c r="O19" s="114"/>
      <c r="Q19" s="127"/>
    </row>
    <row r="20" spans="1:17" s="113" customFormat="1" x14ac:dyDescent="0.25">
      <c r="A20" s="128" t="s">
        <v>90</v>
      </c>
      <c r="B20" s="129"/>
      <c r="C20" s="130"/>
      <c r="D20" s="130"/>
      <c r="E20" s="130"/>
      <c r="F20" s="130">
        <v>2340</v>
      </c>
      <c r="G20" s="130"/>
      <c r="H20" s="130"/>
      <c r="I20" s="130"/>
      <c r="J20" s="130">
        <v>1500</v>
      </c>
      <c r="K20" s="130"/>
      <c r="L20" s="130"/>
      <c r="M20" s="134">
        <f t="shared" si="0"/>
        <v>3840</v>
      </c>
      <c r="O20" s="114"/>
      <c r="Q20" s="127"/>
    </row>
    <row r="21" spans="1:17" s="113" customFormat="1" x14ac:dyDescent="0.25">
      <c r="A21" s="128" t="s">
        <v>91</v>
      </c>
      <c r="B21" s="129"/>
      <c r="C21" s="130"/>
      <c r="D21" s="130"/>
      <c r="E21" s="130"/>
      <c r="F21" s="130">
        <v>43505.760000000002</v>
      </c>
      <c r="G21" s="130"/>
      <c r="H21" s="130"/>
      <c r="I21" s="130"/>
      <c r="J21" s="130">
        <v>4050</v>
      </c>
      <c r="K21" s="130"/>
      <c r="L21" s="130"/>
      <c r="M21" s="134">
        <f t="shared" si="0"/>
        <v>47555.76</v>
      </c>
      <c r="O21" s="114"/>
      <c r="Q21" s="127"/>
    </row>
    <row r="22" spans="1:17" s="113" customFormat="1" x14ac:dyDescent="0.25">
      <c r="A22" s="128" t="s">
        <v>92</v>
      </c>
      <c r="B22" s="129"/>
      <c r="C22" s="130"/>
      <c r="D22" s="130"/>
      <c r="E22" s="130"/>
      <c r="F22" s="130">
        <v>5250</v>
      </c>
      <c r="G22" s="130"/>
      <c r="H22" s="130"/>
      <c r="I22" s="130"/>
      <c r="J22" s="130">
        <v>50100</v>
      </c>
      <c r="K22" s="130">
        <v>110408.78</v>
      </c>
      <c r="L22" s="130"/>
      <c r="M22" s="134">
        <f t="shared" si="0"/>
        <v>165758.78</v>
      </c>
      <c r="O22" s="114"/>
      <c r="Q22" s="127"/>
    </row>
    <row r="23" spans="1:17" s="113" customFormat="1" ht="15" x14ac:dyDescent="0.25">
      <c r="A23" s="128" t="s">
        <v>93</v>
      </c>
      <c r="B23" s="129">
        <v>36554.589999999997</v>
      </c>
      <c r="C23" s="130">
        <v>388400</v>
      </c>
      <c r="D23" s="130"/>
      <c r="E23" s="130"/>
      <c r="F23" s="130">
        <v>16780</v>
      </c>
      <c r="G23" s="130"/>
      <c r="H23" s="130"/>
      <c r="I23" s="130"/>
      <c r="J23" s="130">
        <v>21000</v>
      </c>
      <c r="K23" s="130"/>
      <c r="L23" s="130"/>
      <c r="M23" s="134">
        <f t="shared" si="0"/>
        <v>462734.58999999997</v>
      </c>
      <c r="N23" s="136"/>
      <c r="O23" s="114"/>
      <c r="Q23" s="127"/>
    </row>
    <row r="24" spans="1:17" s="113" customFormat="1" ht="12.75" customHeight="1" x14ac:dyDescent="0.25">
      <c r="A24" s="128" t="s">
        <v>94</v>
      </c>
      <c r="B24" s="129"/>
      <c r="C24" s="130"/>
      <c r="D24" s="130"/>
      <c r="E24" s="130">
        <v>25000</v>
      </c>
      <c r="F24" s="130"/>
      <c r="G24" s="130"/>
      <c r="H24" s="130"/>
      <c r="I24" s="130"/>
      <c r="J24" s="130"/>
      <c r="K24" s="130"/>
      <c r="L24" s="130"/>
      <c r="M24" s="134">
        <f>SUM(B24:L24)</f>
        <v>25000</v>
      </c>
      <c r="O24" s="114"/>
      <c r="Q24" s="127"/>
    </row>
    <row r="25" spans="1:17" s="113" customFormat="1" x14ac:dyDescent="0.25">
      <c r="A25" s="157" t="s">
        <v>44</v>
      </c>
      <c r="B25" s="129"/>
      <c r="C25" s="129"/>
      <c r="D25" s="129"/>
      <c r="E25" s="129"/>
      <c r="F25" s="129">
        <f>Odd.VZ!E10</f>
        <v>3000</v>
      </c>
      <c r="G25" s="129"/>
      <c r="H25" s="129"/>
      <c r="I25" s="129"/>
      <c r="J25" s="129"/>
      <c r="K25" s="129"/>
      <c r="L25" s="129"/>
      <c r="M25" s="134">
        <f>SUM(B25:L25)</f>
        <v>3000</v>
      </c>
      <c r="O25" s="114"/>
      <c r="Q25" s="127"/>
    </row>
    <row r="26" spans="1:17" s="113" customFormat="1" ht="13.5" thickBot="1" x14ac:dyDescent="0.3">
      <c r="A26" s="2384" t="s">
        <v>1934</v>
      </c>
      <c r="B26" s="153"/>
      <c r="C26" s="153"/>
      <c r="D26" s="153"/>
      <c r="E26" s="153"/>
      <c r="F26" s="153">
        <v>1179877.6599999999</v>
      </c>
      <c r="G26" s="153"/>
      <c r="H26" s="153">
        <v>24404.93</v>
      </c>
      <c r="I26" s="153"/>
      <c r="J26" s="153"/>
      <c r="K26" s="153">
        <v>400</v>
      </c>
      <c r="L26" s="153"/>
      <c r="M26" s="155">
        <f>SUM(B26:L26)</f>
        <v>1204682.5899999999</v>
      </c>
      <c r="O26" s="114"/>
      <c r="Q26" s="127"/>
    </row>
    <row r="27" spans="1:17" s="113" customFormat="1" ht="18.75" customHeight="1" thickBot="1" x14ac:dyDescent="0.3">
      <c r="A27" s="137" t="s">
        <v>95</v>
      </c>
      <c r="B27" s="138">
        <f>SUM(B10:B26)</f>
        <v>41449.39</v>
      </c>
      <c r="C27" s="138">
        <f t="shared" ref="C27:L27" si="1">SUM(C10:C26)</f>
        <v>388400</v>
      </c>
      <c r="D27" s="138">
        <f t="shared" si="1"/>
        <v>47040</v>
      </c>
      <c r="E27" s="138">
        <f t="shared" si="1"/>
        <v>1835692.5899999999</v>
      </c>
      <c r="F27" s="138">
        <f t="shared" si="1"/>
        <v>1352466.6199999999</v>
      </c>
      <c r="G27" s="138">
        <f t="shared" si="1"/>
        <v>11000</v>
      </c>
      <c r="H27" s="138">
        <f t="shared" si="1"/>
        <v>261804.61</v>
      </c>
      <c r="I27" s="2395">
        <f t="shared" si="1"/>
        <v>24249.674999999999</v>
      </c>
      <c r="J27" s="2395">
        <f t="shared" si="1"/>
        <v>534756.33499999996</v>
      </c>
      <c r="K27" s="138">
        <f t="shared" si="1"/>
        <v>258752.28</v>
      </c>
      <c r="L27" s="138">
        <f t="shared" si="1"/>
        <v>18000</v>
      </c>
      <c r="M27" s="139">
        <f>SUM(M10:M26)</f>
        <v>4773611.4999999991</v>
      </c>
      <c r="O27" s="114"/>
    </row>
    <row r="28" spans="1:17" s="113" customFormat="1" x14ac:dyDescent="0.25">
      <c r="A28" s="140"/>
      <c r="B28" s="140"/>
      <c r="C28" s="140"/>
      <c r="D28" s="140"/>
      <c r="E28" s="140"/>
      <c r="F28" s="140"/>
      <c r="G28" s="140"/>
      <c r="H28" s="140"/>
      <c r="I28" s="140"/>
      <c r="J28" s="140"/>
      <c r="K28" s="114"/>
      <c r="L28" s="140"/>
      <c r="N28" s="132"/>
      <c r="O28" s="140"/>
    </row>
    <row r="29" spans="1:17" x14ac:dyDescent="0.2">
      <c r="A29" s="103"/>
      <c r="B29" s="103"/>
      <c r="C29" s="103"/>
      <c r="D29" s="103"/>
      <c r="E29" s="103"/>
      <c r="F29" s="103"/>
      <c r="G29" s="103"/>
      <c r="H29" s="103"/>
      <c r="I29" s="103"/>
      <c r="J29" s="103"/>
    </row>
    <row r="30" spans="1:17" x14ac:dyDescent="0.2">
      <c r="A30" s="3046" t="s">
        <v>1940</v>
      </c>
      <c r="B30" s="3046"/>
      <c r="C30" s="3046"/>
      <c r="D30" s="3046"/>
      <c r="E30" s="3046"/>
      <c r="F30" s="3046"/>
      <c r="G30" s="3046"/>
      <c r="H30" s="3046"/>
      <c r="I30" s="3046"/>
      <c r="J30" s="3046"/>
      <c r="K30" s="142"/>
      <c r="L30" s="107"/>
      <c r="M30" s="107"/>
    </row>
    <row r="31" spans="1:17" ht="13.5" thickBot="1" x14ac:dyDescent="0.25">
      <c r="I31" s="109"/>
      <c r="J31" s="109" t="s">
        <v>67</v>
      </c>
    </row>
    <row r="32" spans="1:17" s="113" customFormat="1" ht="15" customHeight="1" x14ac:dyDescent="0.25">
      <c r="A32" s="3050">
        <v>2023</v>
      </c>
      <c r="B32" s="156">
        <v>925</v>
      </c>
      <c r="C32" s="143">
        <v>926</v>
      </c>
      <c r="D32" s="143">
        <v>927</v>
      </c>
      <c r="E32" s="143">
        <v>931</v>
      </c>
      <c r="F32" s="144">
        <v>932</v>
      </c>
      <c r="G32" s="144">
        <v>934</v>
      </c>
      <c r="H32" s="112" t="s">
        <v>96</v>
      </c>
      <c r="I32" s="3052" t="s">
        <v>96</v>
      </c>
      <c r="J32" s="3053"/>
      <c r="K32" s="2396"/>
      <c r="N32" s="132"/>
      <c r="O32" s="140"/>
    </row>
    <row r="33" spans="1:15" s="119" customFormat="1" ht="21" customHeight="1" thickBot="1" x14ac:dyDescent="0.3">
      <c r="A33" s="3051"/>
      <c r="B33" s="115" t="s">
        <v>97</v>
      </c>
      <c r="C33" s="116" t="s">
        <v>98</v>
      </c>
      <c r="D33" s="116" t="s">
        <v>1941</v>
      </c>
      <c r="E33" s="116" t="s">
        <v>99</v>
      </c>
      <c r="F33" s="145" t="s">
        <v>100</v>
      </c>
      <c r="G33" s="145" t="s">
        <v>101</v>
      </c>
      <c r="H33" s="118" t="s">
        <v>102</v>
      </c>
      <c r="I33" s="3054" t="s">
        <v>103</v>
      </c>
      <c r="J33" s="3055"/>
      <c r="K33" s="2397"/>
      <c r="N33" s="121"/>
      <c r="O33" s="146"/>
    </row>
    <row r="34" spans="1:15" s="113" customFormat="1" ht="15" customHeight="1" x14ac:dyDescent="0.25">
      <c r="A34" s="122" t="s">
        <v>80</v>
      </c>
      <c r="B34" s="147"/>
      <c r="C34" s="148">
        <v>15000</v>
      </c>
      <c r="D34" s="148">
        <v>0</v>
      </c>
      <c r="E34" s="148">
        <v>10000</v>
      </c>
      <c r="F34" s="2387"/>
      <c r="G34" s="2391"/>
      <c r="H34" s="149">
        <f t="shared" ref="H34:H51" si="2">SUM(B34:G34)</f>
        <v>25000</v>
      </c>
      <c r="I34" s="3056">
        <f t="shared" ref="I34:I51" si="3">M10+H34</f>
        <v>65624.800000000003</v>
      </c>
      <c r="J34" s="3057"/>
      <c r="N34" s="132"/>
      <c r="O34" s="140"/>
    </row>
    <row r="35" spans="1:15" s="113" customFormat="1" x14ac:dyDescent="0.25">
      <c r="A35" s="128" t="s">
        <v>81</v>
      </c>
      <c r="B35" s="150"/>
      <c r="C35" s="151">
        <v>32650</v>
      </c>
      <c r="D35" s="151"/>
      <c r="E35" s="151"/>
      <c r="F35" s="2388"/>
      <c r="G35" s="2385"/>
      <c r="H35" s="149">
        <f t="shared" si="2"/>
        <v>32650</v>
      </c>
      <c r="I35" s="3039">
        <f t="shared" si="3"/>
        <v>112805</v>
      </c>
      <c r="J35" s="3040"/>
      <c r="N35" s="132"/>
      <c r="O35" s="140"/>
    </row>
    <row r="36" spans="1:15" s="113" customFormat="1" x14ac:dyDescent="0.25">
      <c r="A36" s="128" t="s">
        <v>82</v>
      </c>
      <c r="B36" s="129"/>
      <c r="C36" s="130"/>
      <c r="D36" s="130"/>
      <c r="E36" s="130"/>
      <c r="F36" s="133"/>
      <c r="G36" s="2391"/>
      <c r="H36" s="149">
        <f t="shared" si="2"/>
        <v>0</v>
      </c>
      <c r="I36" s="3039">
        <f t="shared" si="3"/>
        <v>186644.67499999999</v>
      </c>
      <c r="J36" s="3040"/>
      <c r="K36" s="2398"/>
      <c r="L36" s="114"/>
      <c r="N36" s="132"/>
      <c r="O36" s="140"/>
    </row>
    <row r="37" spans="1:15" s="113" customFormat="1" x14ac:dyDescent="0.25">
      <c r="A37" s="128" t="s">
        <v>83</v>
      </c>
      <c r="B37" s="129"/>
      <c r="C37" s="130">
        <f>OŠMTSV!E17</f>
        <v>23980</v>
      </c>
      <c r="D37" s="129"/>
      <c r="E37" s="129"/>
      <c r="F37" s="133"/>
      <c r="G37" s="2391"/>
      <c r="H37" s="149">
        <f t="shared" si="2"/>
        <v>23980</v>
      </c>
      <c r="I37" s="3039">
        <f t="shared" si="3"/>
        <v>645575.76</v>
      </c>
      <c r="J37" s="3040"/>
      <c r="K37" s="2399"/>
      <c r="N37" s="132"/>
      <c r="O37" s="140"/>
    </row>
    <row r="38" spans="1:15" s="113" customFormat="1" x14ac:dyDescent="0.25">
      <c r="A38" s="128" t="s">
        <v>104</v>
      </c>
      <c r="B38" s="129"/>
      <c r="C38" s="130">
        <f>Sociální!E16</f>
        <v>1000</v>
      </c>
      <c r="D38" s="129"/>
      <c r="E38" s="129"/>
      <c r="F38" s="133"/>
      <c r="G38" s="2391"/>
      <c r="H38" s="149">
        <f t="shared" si="2"/>
        <v>1000</v>
      </c>
      <c r="I38" s="3039">
        <f t="shared" si="3"/>
        <v>248635.90000000002</v>
      </c>
      <c r="J38" s="3040"/>
      <c r="N38" s="132"/>
      <c r="O38" s="140"/>
    </row>
    <row r="39" spans="1:15" s="113" customFormat="1" x14ac:dyDescent="0.25">
      <c r="A39" s="128" t="s">
        <v>85</v>
      </c>
      <c r="B39" s="129"/>
      <c r="C39" s="130">
        <f>Silnič.hospodářství!E16</f>
        <v>6600</v>
      </c>
      <c r="D39" s="129"/>
      <c r="E39" s="129"/>
      <c r="F39" s="133"/>
      <c r="G39" s="2391"/>
      <c r="H39" s="149">
        <f t="shared" si="2"/>
        <v>6600</v>
      </c>
      <c r="I39" s="3039">
        <f t="shared" si="3"/>
        <v>745941.92999999993</v>
      </c>
      <c r="J39" s="3040"/>
      <c r="N39" s="132"/>
      <c r="O39" s="140"/>
    </row>
    <row r="40" spans="1:15" s="113" customFormat="1" x14ac:dyDescent="0.25">
      <c r="A40" s="128" t="s">
        <v>86</v>
      </c>
      <c r="B40" s="129"/>
      <c r="C40" s="130">
        <f>Kultura!E17</f>
        <v>15000</v>
      </c>
      <c r="D40" s="129"/>
      <c r="E40" s="129"/>
      <c r="F40" s="133"/>
      <c r="G40" s="2391"/>
      <c r="H40" s="149">
        <f t="shared" si="2"/>
        <v>15000</v>
      </c>
      <c r="I40" s="3039">
        <f t="shared" si="3"/>
        <v>367502.13</v>
      </c>
      <c r="J40" s="3040"/>
      <c r="N40" s="132"/>
      <c r="O40" s="140"/>
    </row>
    <row r="41" spans="1:15" s="113" customFormat="1" x14ac:dyDescent="0.25">
      <c r="A41" s="128" t="s">
        <v>87</v>
      </c>
      <c r="B41" s="129"/>
      <c r="C41" s="130">
        <f>ŽP!E16</f>
        <v>15320</v>
      </c>
      <c r="D41" s="129"/>
      <c r="E41" s="129"/>
      <c r="F41" s="133">
        <v>25000</v>
      </c>
      <c r="G41" s="2391">
        <v>2000</v>
      </c>
      <c r="H41" s="149">
        <f t="shared" si="2"/>
        <v>42320</v>
      </c>
      <c r="I41" s="3039">
        <f t="shared" si="3"/>
        <v>78942.13</v>
      </c>
      <c r="J41" s="3040"/>
      <c r="N41" s="132"/>
      <c r="O41" s="140"/>
    </row>
    <row r="42" spans="1:15" s="113" customFormat="1" x14ac:dyDescent="0.25">
      <c r="A42" s="128" t="s">
        <v>88</v>
      </c>
      <c r="B42" s="129"/>
      <c r="C42" s="130">
        <f>Zdravotnictví!E15</f>
        <v>1900</v>
      </c>
      <c r="D42" s="129"/>
      <c r="E42" s="129"/>
      <c r="F42" s="133"/>
      <c r="G42" s="2391"/>
      <c r="H42" s="149">
        <f t="shared" si="2"/>
        <v>1900</v>
      </c>
      <c r="I42" s="3039">
        <f t="shared" si="3"/>
        <v>553067.45500000007</v>
      </c>
      <c r="J42" s="3040"/>
      <c r="N42" s="132"/>
      <c r="O42" s="140"/>
    </row>
    <row r="43" spans="1:15" s="113" customFormat="1" x14ac:dyDescent="0.25">
      <c r="A43" s="128" t="s">
        <v>89</v>
      </c>
      <c r="B43" s="129"/>
      <c r="C43" s="130"/>
      <c r="D43" s="129"/>
      <c r="E43" s="129"/>
      <c r="F43" s="133"/>
      <c r="G43" s="2391"/>
      <c r="H43" s="149">
        <f t="shared" si="2"/>
        <v>0</v>
      </c>
      <c r="I43" s="3039">
        <f t="shared" si="3"/>
        <v>4750</v>
      </c>
      <c r="J43" s="3040"/>
      <c r="N43" s="132"/>
      <c r="O43" s="140"/>
    </row>
    <row r="44" spans="1:15" s="113" customFormat="1" x14ac:dyDescent="0.25">
      <c r="A44" s="128" t="s">
        <v>90</v>
      </c>
      <c r="B44" s="129"/>
      <c r="C44" s="130"/>
      <c r="D44" s="130"/>
      <c r="E44" s="130"/>
      <c r="F44" s="133"/>
      <c r="G44" s="2391"/>
      <c r="H44" s="149">
        <f t="shared" si="2"/>
        <v>0</v>
      </c>
      <c r="I44" s="3039">
        <f t="shared" si="3"/>
        <v>3840</v>
      </c>
      <c r="J44" s="3040"/>
      <c r="N44" s="132"/>
      <c r="O44" s="140"/>
    </row>
    <row r="45" spans="1:15" s="113" customFormat="1" x14ac:dyDescent="0.25">
      <c r="A45" s="128" t="s">
        <v>91</v>
      </c>
      <c r="B45" s="129"/>
      <c r="C45" s="130"/>
      <c r="D45" s="130"/>
      <c r="E45" s="130"/>
      <c r="F45" s="133"/>
      <c r="G45" s="2391"/>
      <c r="H45" s="149">
        <f t="shared" si="2"/>
        <v>0</v>
      </c>
      <c r="I45" s="3039">
        <f t="shared" si="3"/>
        <v>47555.76</v>
      </c>
      <c r="J45" s="3040"/>
      <c r="N45" s="132"/>
      <c r="O45" s="140"/>
    </row>
    <row r="46" spans="1:15" s="113" customFormat="1" x14ac:dyDescent="0.25">
      <c r="A46" s="128" t="s">
        <v>92</v>
      </c>
      <c r="B46" s="129"/>
      <c r="C46" s="130"/>
      <c r="D46" s="130"/>
      <c r="E46" s="130"/>
      <c r="F46" s="133"/>
      <c r="G46" s="2391"/>
      <c r="H46" s="149">
        <f t="shared" si="2"/>
        <v>0</v>
      </c>
      <c r="I46" s="3039">
        <f t="shared" si="3"/>
        <v>165758.78</v>
      </c>
      <c r="J46" s="3040"/>
      <c r="N46" s="132"/>
      <c r="O46" s="140"/>
    </row>
    <row r="47" spans="1:15" s="113" customFormat="1" x14ac:dyDescent="0.25">
      <c r="A47" s="128" t="s">
        <v>93</v>
      </c>
      <c r="B47" s="129">
        <v>10445.700000000001</v>
      </c>
      <c r="C47" s="130"/>
      <c r="D47" s="130"/>
      <c r="E47" s="130"/>
      <c r="F47" s="133"/>
      <c r="G47" s="2385"/>
      <c r="H47" s="134">
        <f t="shared" si="2"/>
        <v>10445.700000000001</v>
      </c>
      <c r="I47" s="3039">
        <f t="shared" si="3"/>
        <v>473180.29</v>
      </c>
      <c r="J47" s="3040"/>
      <c r="N47" s="132"/>
      <c r="O47" s="140"/>
    </row>
    <row r="48" spans="1:15" s="113" customFormat="1" x14ac:dyDescent="0.25">
      <c r="A48" s="128" t="s">
        <v>94</v>
      </c>
      <c r="B48" s="129"/>
      <c r="C48" s="130"/>
      <c r="D48" s="130"/>
      <c r="E48" s="130"/>
      <c r="F48" s="133"/>
      <c r="G48" s="2385"/>
      <c r="H48" s="134">
        <f t="shared" si="2"/>
        <v>0</v>
      </c>
      <c r="I48" s="3039">
        <f t="shared" si="3"/>
        <v>25000</v>
      </c>
      <c r="J48" s="3040"/>
      <c r="N48" s="132"/>
      <c r="O48" s="140"/>
    </row>
    <row r="49" spans="1:15" s="113" customFormat="1" x14ac:dyDescent="0.25">
      <c r="A49" s="157" t="s">
        <v>44</v>
      </c>
      <c r="B49" s="129"/>
      <c r="C49" s="130"/>
      <c r="D49" s="130"/>
      <c r="E49" s="130"/>
      <c r="F49" s="133"/>
      <c r="G49" s="2385"/>
      <c r="H49" s="134">
        <f t="shared" si="2"/>
        <v>0</v>
      </c>
      <c r="I49" s="3039">
        <f t="shared" si="3"/>
        <v>3000</v>
      </c>
      <c r="J49" s="3040"/>
      <c r="N49" s="132"/>
      <c r="O49" s="140"/>
    </row>
    <row r="50" spans="1:15" s="113" customFormat="1" ht="13.5" thickBot="1" x14ac:dyDescent="0.3">
      <c r="A50" s="2384" t="s">
        <v>1934</v>
      </c>
      <c r="B50" s="2386"/>
      <c r="C50" s="154"/>
      <c r="D50" s="154"/>
      <c r="E50" s="154"/>
      <c r="F50" s="2389"/>
      <c r="G50" s="2392"/>
      <c r="H50" s="155">
        <f t="shared" si="2"/>
        <v>0</v>
      </c>
      <c r="I50" s="3039">
        <f t="shared" si="3"/>
        <v>1204682.5899999999</v>
      </c>
      <c r="J50" s="3040"/>
      <c r="N50" s="132"/>
      <c r="O50" s="140"/>
    </row>
    <row r="51" spans="1:15" s="113" customFormat="1" ht="18.75" customHeight="1" thickBot="1" x14ac:dyDescent="0.3">
      <c r="A51" s="137" t="s">
        <v>95</v>
      </c>
      <c r="B51" s="138">
        <f>SUM(B34:B50)</f>
        <v>10445.700000000001</v>
      </c>
      <c r="C51" s="152">
        <f t="shared" ref="C51:G51" si="4">SUM(C34:C50)</f>
        <v>111450</v>
      </c>
      <c r="D51" s="152">
        <f t="shared" si="4"/>
        <v>0</v>
      </c>
      <c r="E51" s="152">
        <f t="shared" si="4"/>
        <v>10000</v>
      </c>
      <c r="F51" s="2390">
        <f t="shared" si="4"/>
        <v>25000</v>
      </c>
      <c r="G51" s="2393">
        <f t="shared" si="4"/>
        <v>2000</v>
      </c>
      <c r="H51" s="139">
        <f t="shared" si="2"/>
        <v>158895.70000000001</v>
      </c>
      <c r="I51" s="3041">
        <f t="shared" si="3"/>
        <v>4932507.1999999993</v>
      </c>
      <c r="J51" s="3042"/>
      <c r="K51" s="2398"/>
      <c r="N51" s="132"/>
      <c r="O51" s="140"/>
    </row>
    <row r="52" spans="1:15" x14ac:dyDescent="0.2">
      <c r="A52" s="103"/>
    </row>
    <row r="53" spans="1:15" x14ac:dyDescent="0.2">
      <c r="A53" s="141"/>
      <c r="B53" s="141"/>
      <c r="C53" s="141"/>
      <c r="D53" s="141"/>
      <c r="E53" s="141"/>
      <c r="F53" s="141"/>
      <c r="G53" s="141"/>
      <c r="H53" s="141"/>
      <c r="I53" s="141"/>
      <c r="J53" s="141"/>
    </row>
    <row r="54" spans="1:15" s="103" customFormat="1" ht="11.25" x14ac:dyDescent="0.2">
      <c r="B54" s="141"/>
      <c r="C54" s="141"/>
      <c r="D54" s="141"/>
      <c r="E54" s="141"/>
      <c r="F54" s="141"/>
      <c r="G54" s="141"/>
      <c r="I54" s="141"/>
      <c r="K54" s="141"/>
      <c r="N54" s="141"/>
    </row>
    <row r="55" spans="1:15" s="103" customFormat="1" ht="11.25" x14ac:dyDescent="0.2">
      <c r="B55" s="141"/>
      <c r="C55" s="141"/>
      <c r="D55" s="141"/>
      <c r="E55" s="141"/>
      <c r="F55" s="141"/>
      <c r="G55" s="141"/>
      <c r="I55" s="141"/>
      <c r="K55" s="141"/>
      <c r="N55" s="141"/>
    </row>
  </sheetData>
  <mergeCells count="27">
    <mergeCell ref="A1:M1"/>
    <mergeCell ref="I37:J37"/>
    <mergeCell ref="I38:J38"/>
    <mergeCell ref="I39:J39"/>
    <mergeCell ref="I40:J40"/>
    <mergeCell ref="A30:J30"/>
    <mergeCell ref="A2:L2"/>
    <mergeCell ref="A4:L4"/>
    <mergeCell ref="A6:L6"/>
    <mergeCell ref="A8:A9"/>
    <mergeCell ref="I36:J36"/>
    <mergeCell ref="A32:A33"/>
    <mergeCell ref="I32:J32"/>
    <mergeCell ref="I33:J33"/>
    <mergeCell ref="I34:J34"/>
    <mergeCell ref="I35:J35"/>
    <mergeCell ref="I41:J41"/>
    <mergeCell ref="I47:J47"/>
    <mergeCell ref="I48:J48"/>
    <mergeCell ref="I49:J49"/>
    <mergeCell ref="I51:J51"/>
    <mergeCell ref="I42:J42"/>
    <mergeCell ref="I43:J43"/>
    <mergeCell ref="I44:J44"/>
    <mergeCell ref="I45:J45"/>
    <mergeCell ref="I46:J46"/>
    <mergeCell ref="I50:J50"/>
  </mergeCells>
  <printOptions horizontalCentered="1"/>
  <pageMargins left="0.31496062992125984" right="0.31496062992125984" top="0.39370078740157483" bottom="0.19685039370078741" header="0.11811023622047245" footer="0.11811023622047245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J120"/>
  <sheetViews>
    <sheetView topLeftCell="A39" zoomScaleNormal="100" workbookViewId="0">
      <selection activeCell="A60" sqref="A60"/>
    </sheetView>
  </sheetViews>
  <sheetFormatPr defaultColWidth="9.140625" defaultRowHeight="12.75" x14ac:dyDescent="0.2"/>
  <cols>
    <col min="1" max="2" width="3" style="1" bestFit="1" customWidth="1"/>
    <col min="3" max="3" width="8.42578125" style="1" bestFit="1" customWidth="1"/>
    <col min="4" max="4" width="4.85546875" style="1" customWidth="1"/>
    <col min="5" max="5" width="37.7109375" style="1" customWidth="1"/>
    <col min="6" max="6" width="12.42578125" style="1" customWidth="1"/>
    <col min="7" max="7" width="13.140625" style="1" customWidth="1"/>
    <col min="8" max="8" width="12.5703125" style="1" customWidth="1"/>
    <col min="9" max="9" width="5.42578125" style="1" customWidth="1"/>
    <col min="10" max="10" width="11.7109375" style="1" bestFit="1" customWidth="1"/>
    <col min="11" max="16384" width="9.140625" style="1"/>
  </cols>
  <sheetData>
    <row r="1" spans="1:10" ht="18" x14ac:dyDescent="0.25">
      <c r="A1" s="3014" t="s">
        <v>1937</v>
      </c>
      <c r="B1" s="3014"/>
      <c r="C1" s="3014"/>
      <c r="D1" s="3014"/>
      <c r="E1" s="3014"/>
      <c r="F1" s="3014"/>
      <c r="G1" s="3014"/>
      <c r="H1" s="3014"/>
      <c r="I1" s="91"/>
    </row>
    <row r="2" spans="1:10" x14ac:dyDescent="0.2">
      <c r="A2" s="78"/>
      <c r="B2" s="78"/>
      <c r="C2" s="78"/>
      <c r="D2" s="78"/>
      <c r="E2" s="79"/>
      <c r="F2" s="80"/>
      <c r="G2" s="80"/>
      <c r="H2" s="80"/>
      <c r="I2" s="80"/>
    </row>
    <row r="3" spans="1:10" ht="15.75" x14ac:dyDescent="0.25">
      <c r="A3" s="3064" t="s">
        <v>1942</v>
      </c>
      <c r="B3" s="3064"/>
      <c r="C3" s="3064"/>
      <c r="D3" s="3064"/>
      <c r="E3" s="3064"/>
      <c r="F3" s="3064"/>
      <c r="G3" s="3064"/>
      <c r="H3" s="3064"/>
      <c r="I3" s="92"/>
    </row>
    <row r="5" spans="1:10" ht="13.5" customHeight="1" thickBot="1" x14ac:dyDescent="0.3">
      <c r="A5" s="2"/>
      <c r="B5" s="3"/>
      <c r="C5" s="2"/>
      <c r="D5" s="4"/>
      <c r="E5" s="2"/>
      <c r="F5" s="2"/>
      <c r="G5" s="2"/>
      <c r="H5" s="5" t="s">
        <v>0</v>
      </c>
      <c r="I5" s="2"/>
    </row>
    <row r="6" spans="1:10" ht="23.25" thickBot="1" x14ac:dyDescent="0.25">
      <c r="A6" s="6" t="s">
        <v>1</v>
      </c>
      <c r="B6" s="7" t="s">
        <v>2</v>
      </c>
      <c r="C6" s="8" t="s">
        <v>3</v>
      </c>
      <c r="D6" s="9" t="s">
        <v>4</v>
      </c>
      <c r="E6" s="10" t="s">
        <v>5</v>
      </c>
      <c r="F6" s="11" t="s">
        <v>1943</v>
      </c>
      <c r="G6" s="2383" t="s">
        <v>1944</v>
      </c>
      <c r="H6" s="93" t="s">
        <v>1945</v>
      </c>
      <c r="I6" s="88"/>
    </row>
    <row r="7" spans="1:10" ht="13.5" thickBot="1" x14ac:dyDescent="0.25">
      <c r="A7" s="12" t="s">
        <v>1</v>
      </c>
      <c r="B7" s="13" t="s">
        <v>6</v>
      </c>
      <c r="C7" s="14">
        <v>910</v>
      </c>
      <c r="D7" s="15" t="s">
        <v>6</v>
      </c>
      <c r="E7" s="16" t="s">
        <v>7</v>
      </c>
      <c r="F7" s="17">
        <f>SUM(F8:F9)</f>
        <v>37014.67</v>
      </c>
      <c r="G7" s="81">
        <f>SUM(G8:G9)</f>
        <v>41449.390000000007</v>
      </c>
      <c r="H7" s="94">
        <f>SUM(H8:H9)</f>
        <v>41449.390000000007</v>
      </c>
      <c r="I7" s="89"/>
    </row>
    <row r="8" spans="1:10" x14ac:dyDescent="0.2">
      <c r="A8" s="18"/>
      <c r="B8" s="19" t="s">
        <v>2</v>
      </c>
      <c r="C8" s="20">
        <v>91001</v>
      </c>
      <c r="D8" s="21" t="s">
        <v>8</v>
      </c>
      <c r="E8" s="22" t="s">
        <v>9</v>
      </c>
      <c r="F8" s="23">
        <v>4894.8</v>
      </c>
      <c r="G8" s="82">
        <f>Hejtman!E10</f>
        <v>4894.8</v>
      </c>
      <c r="H8" s="95">
        <f>Hejtman!F23</f>
        <v>4894.8</v>
      </c>
      <c r="I8" s="90"/>
    </row>
    <row r="9" spans="1:10" ht="13.5" thickBot="1" x14ac:dyDescent="0.25">
      <c r="A9" s="24"/>
      <c r="B9" s="25" t="s">
        <v>2</v>
      </c>
      <c r="C9" s="26">
        <v>91015</v>
      </c>
      <c r="D9" s="27" t="s">
        <v>10</v>
      </c>
      <c r="E9" s="28" t="s">
        <v>11</v>
      </c>
      <c r="F9" s="29">
        <v>32119.87</v>
      </c>
      <c r="G9" s="83">
        <f>Ředitel!E10</f>
        <v>36554.590000000004</v>
      </c>
      <c r="H9" s="96">
        <f>Ředitel!F21</f>
        <v>36554.590000000004</v>
      </c>
      <c r="I9" s="90"/>
    </row>
    <row r="10" spans="1:10" ht="13.5" thickBot="1" x14ac:dyDescent="0.25">
      <c r="A10" s="30" t="s">
        <v>1</v>
      </c>
      <c r="B10" s="31" t="s">
        <v>6</v>
      </c>
      <c r="C10" s="32">
        <v>911</v>
      </c>
      <c r="D10" s="33" t="s">
        <v>6</v>
      </c>
      <c r="E10" s="34" t="s">
        <v>12</v>
      </c>
      <c r="F10" s="17">
        <f>SUM(F11)</f>
        <v>343886.78</v>
      </c>
      <c r="G10" s="81">
        <f>SUM(G11)</f>
        <v>388400</v>
      </c>
      <c r="H10" s="94">
        <f>SUM(H11)</f>
        <v>388400</v>
      </c>
      <c r="I10" s="89"/>
    </row>
    <row r="11" spans="1:10" ht="13.5" thickBot="1" x14ac:dyDescent="0.25">
      <c r="A11" s="24"/>
      <c r="B11" s="25" t="s">
        <v>2</v>
      </c>
      <c r="C11" s="26">
        <v>91115</v>
      </c>
      <c r="D11" s="27" t="s">
        <v>10</v>
      </c>
      <c r="E11" s="28" t="s">
        <v>11</v>
      </c>
      <c r="F11" s="29">
        <v>343886.78</v>
      </c>
      <c r="G11" s="83">
        <f>Ředitel!E11</f>
        <v>388400</v>
      </c>
      <c r="H11" s="96">
        <f>Ředitel!F53</f>
        <v>388400</v>
      </c>
      <c r="I11" s="90"/>
    </row>
    <row r="12" spans="1:10" ht="13.5" customHeight="1" thickBot="1" x14ac:dyDescent="0.25">
      <c r="A12" s="30" t="s">
        <v>1</v>
      </c>
      <c r="B12" s="31" t="s">
        <v>6</v>
      </c>
      <c r="C12" s="32">
        <v>912</v>
      </c>
      <c r="D12" s="33" t="s">
        <v>6</v>
      </c>
      <c r="E12" s="34" t="s">
        <v>13</v>
      </c>
      <c r="F12" s="17">
        <f>SUM(F13:F18)</f>
        <v>46650</v>
      </c>
      <c r="G12" s="81">
        <f>SUM(G13:G18)</f>
        <v>47040</v>
      </c>
      <c r="H12" s="94">
        <f>SUM(H13:H18)</f>
        <v>47040</v>
      </c>
      <c r="I12" s="89"/>
    </row>
    <row r="13" spans="1:10" x14ac:dyDescent="0.2">
      <c r="A13" s="35"/>
      <c r="B13" s="36" t="s">
        <v>2</v>
      </c>
      <c r="C13" s="37">
        <v>91204</v>
      </c>
      <c r="D13" s="21" t="s">
        <v>14</v>
      </c>
      <c r="E13" s="38" t="s">
        <v>15</v>
      </c>
      <c r="F13" s="23">
        <v>9700</v>
      </c>
      <c r="G13" s="82">
        <f>OŠMTSV!E10</f>
        <v>14550</v>
      </c>
      <c r="H13" s="95">
        <f>OŠMTSV!F23</f>
        <v>14550</v>
      </c>
      <c r="I13" s="90"/>
      <c r="J13" s="39"/>
    </row>
    <row r="14" spans="1:10" x14ac:dyDescent="0.2">
      <c r="A14" s="40"/>
      <c r="B14" s="41" t="s">
        <v>2</v>
      </c>
      <c r="C14" s="42">
        <v>91205</v>
      </c>
      <c r="D14" s="43" t="s">
        <v>16</v>
      </c>
      <c r="E14" s="44" t="s">
        <v>17</v>
      </c>
      <c r="F14" s="45">
        <v>3500</v>
      </c>
      <c r="G14" s="84">
        <f>Sociální!E10</f>
        <v>5340</v>
      </c>
      <c r="H14" s="97">
        <f>Sociální!F23</f>
        <v>5340</v>
      </c>
      <c r="I14" s="90"/>
      <c r="J14" s="39"/>
    </row>
    <row r="15" spans="1:10" x14ac:dyDescent="0.2">
      <c r="A15" s="40"/>
      <c r="B15" s="41" t="s">
        <v>2</v>
      </c>
      <c r="C15" s="42">
        <v>91206</v>
      </c>
      <c r="D15" s="43" t="s">
        <v>18</v>
      </c>
      <c r="E15" s="44" t="s">
        <v>1927</v>
      </c>
      <c r="F15" s="45">
        <v>23150</v>
      </c>
      <c r="G15" s="84">
        <f>Silnič.hospodářství!E10</f>
        <v>12950</v>
      </c>
      <c r="H15" s="97">
        <f>Silnič.hospodářství!F23</f>
        <v>12950</v>
      </c>
      <c r="I15" s="90"/>
      <c r="J15" s="39"/>
    </row>
    <row r="16" spans="1:10" x14ac:dyDescent="0.2">
      <c r="A16" s="40"/>
      <c r="B16" s="41" t="s">
        <v>2</v>
      </c>
      <c r="C16" s="42">
        <v>91207</v>
      </c>
      <c r="D16" s="43" t="s">
        <v>19</v>
      </c>
      <c r="E16" s="44" t="s">
        <v>20</v>
      </c>
      <c r="F16" s="45">
        <v>3300</v>
      </c>
      <c r="G16" s="84">
        <f>Kultura!E10</f>
        <v>7200</v>
      </c>
      <c r="H16" s="97">
        <f>Kultura!F24</f>
        <v>7200</v>
      </c>
      <c r="I16" s="90"/>
      <c r="J16" s="39"/>
    </row>
    <row r="17" spans="1:10" x14ac:dyDescent="0.2">
      <c r="A17" s="40"/>
      <c r="B17" s="41" t="s">
        <v>2</v>
      </c>
      <c r="C17" s="42">
        <v>91208</v>
      </c>
      <c r="D17" s="43" t="s">
        <v>21</v>
      </c>
      <c r="E17" s="44" t="s">
        <v>22</v>
      </c>
      <c r="F17" s="45">
        <v>0</v>
      </c>
      <c r="G17" s="84">
        <f>ŽP!E10</f>
        <v>0</v>
      </c>
      <c r="H17" s="97">
        <f>ŽP!E10</f>
        <v>0</v>
      </c>
      <c r="I17" s="90"/>
      <c r="J17" s="39"/>
    </row>
    <row r="18" spans="1:10" ht="13.5" thickBot="1" x14ac:dyDescent="0.25">
      <c r="A18" s="40"/>
      <c r="B18" s="41" t="s">
        <v>2</v>
      </c>
      <c r="C18" s="42">
        <v>91209</v>
      </c>
      <c r="D18" s="43" t="s">
        <v>23</v>
      </c>
      <c r="E18" s="44" t="s">
        <v>24</v>
      </c>
      <c r="F18" s="45">
        <v>7000</v>
      </c>
      <c r="G18" s="84">
        <f>Zdravotnictví!E10</f>
        <v>7000</v>
      </c>
      <c r="H18" s="97">
        <f>Zdravotnictví!F23</f>
        <v>7000</v>
      </c>
      <c r="I18" s="90"/>
      <c r="J18" s="39"/>
    </row>
    <row r="19" spans="1:10" ht="13.5" customHeight="1" thickBot="1" x14ac:dyDescent="0.25">
      <c r="A19" s="30" t="s">
        <v>1</v>
      </c>
      <c r="B19" s="31" t="s">
        <v>6</v>
      </c>
      <c r="C19" s="32">
        <v>913</v>
      </c>
      <c r="D19" s="33" t="s">
        <v>6</v>
      </c>
      <c r="E19" s="34" t="s">
        <v>25</v>
      </c>
      <c r="F19" s="17">
        <f>SUM(F20:F27)</f>
        <v>1276840.81</v>
      </c>
      <c r="G19" s="81">
        <f>SUM(G20:G27)</f>
        <v>1835692.5899999999</v>
      </c>
      <c r="H19" s="94">
        <f>SUM(H20:H27)</f>
        <v>1835692.5899999999</v>
      </c>
      <c r="I19" s="89"/>
      <c r="J19" s="39"/>
    </row>
    <row r="20" spans="1:10" x14ac:dyDescent="0.2">
      <c r="A20" s="35"/>
      <c r="B20" s="36" t="s">
        <v>2</v>
      </c>
      <c r="C20" s="37">
        <v>91304</v>
      </c>
      <c r="D20" s="21" t="s">
        <v>14</v>
      </c>
      <c r="E20" s="38" t="s">
        <v>15</v>
      </c>
      <c r="F20" s="23">
        <v>300362.7</v>
      </c>
      <c r="G20" s="82">
        <f>OŠMTSV!E11</f>
        <v>494043.76</v>
      </c>
      <c r="H20" s="95">
        <f>OŠMTSV!H37</f>
        <v>494043.76</v>
      </c>
      <c r="I20" s="90"/>
      <c r="J20" s="39"/>
    </row>
    <row r="21" spans="1:10" x14ac:dyDescent="0.2">
      <c r="A21" s="40"/>
      <c r="B21" s="41" t="s">
        <v>2</v>
      </c>
      <c r="C21" s="42">
        <v>91305</v>
      </c>
      <c r="D21" s="43" t="s">
        <v>16</v>
      </c>
      <c r="E21" s="44" t="s">
        <v>17</v>
      </c>
      <c r="F21" s="45">
        <v>132966.79999999999</v>
      </c>
      <c r="G21" s="84">
        <f>Sociální!E11</f>
        <v>161422.70000000001</v>
      </c>
      <c r="H21" s="97">
        <f>Sociální!H48</f>
        <v>161422.70000000001</v>
      </c>
      <c r="I21" s="90"/>
      <c r="J21" s="39"/>
    </row>
    <row r="22" spans="1:10" x14ac:dyDescent="0.2">
      <c r="A22" s="40"/>
      <c r="B22" s="41" t="s">
        <v>2</v>
      </c>
      <c r="C22" s="42">
        <v>91306</v>
      </c>
      <c r="D22" s="43" t="s">
        <v>18</v>
      </c>
      <c r="E22" s="44" t="s">
        <v>1927</v>
      </c>
      <c r="F22" s="45">
        <v>340245.8</v>
      </c>
      <c r="G22" s="84">
        <f>Silnič.hospodářství!E11</f>
        <v>445000</v>
      </c>
      <c r="H22" s="97">
        <f>Silnič.hospodářství!H37</f>
        <v>445000</v>
      </c>
      <c r="I22" s="90"/>
      <c r="J22" s="39"/>
    </row>
    <row r="23" spans="1:10" x14ac:dyDescent="0.2">
      <c r="A23" s="40"/>
      <c r="B23" s="41" t="s">
        <v>2</v>
      </c>
      <c r="C23" s="42">
        <v>91307</v>
      </c>
      <c r="D23" s="43" t="s">
        <v>19</v>
      </c>
      <c r="E23" s="44" t="s">
        <v>20</v>
      </c>
      <c r="F23" s="45">
        <v>240392.11</v>
      </c>
      <c r="G23" s="84">
        <f>Kultura!E11</f>
        <v>296626.13</v>
      </c>
      <c r="H23" s="97">
        <f>Kultura!H36</f>
        <v>296626.13</v>
      </c>
      <c r="I23" s="90"/>
      <c r="J23" s="39"/>
    </row>
    <row r="24" spans="1:10" x14ac:dyDescent="0.2">
      <c r="A24" s="40"/>
      <c r="B24" s="41" t="s">
        <v>2</v>
      </c>
      <c r="C24" s="42">
        <v>91308</v>
      </c>
      <c r="D24" s="43" t="s">
        <v>21</v>
      </c>
      <c r="E24" s="44" t="s">
        <v>22</v>
      </c>
      <c r="F24" s="45">
        <v>6365.4</v>
      </c>
      <c r="G24" s="84">
        <f>ŽP!E11</f>
        <v>8000</v>
      </c>
      <c r="H24" s="97">
        <f>ŽP!H26</f>
        <v>8000</v>
      </c>
      <c r="I24" s="90"/>
      <c r="J24" s="39"/>
    </row>
    <row r="25" spans="1:10" x14ac:dyDescent="0.2">
      <c r="A25" s="40"/>
      <c r="B25" s="41" t="s">
        <v>2</v>
      </c>
      <c r="C25" s="42">
        <v>91309</v>
      </c>
      <c r="D25" s="43" t="s">
        <v>23</v>
      </c>
      <c r="E25" s="44" t="s">
        <v>24</v>
      </c>
      <c r="F25" s="45">
        <v>244008</v>
      </c>
      <c r="G25" s="84">
        <f>Zdravotnictví!E11</f>
        <v>275600</v>
      </c>
      <c r="H25" s="97">
        <f>Zdravotnictví!H32</f>
        <v>275600</v>
      </c>
      <c r="I25" s="90"/>
      <c r="J25" s="39"/>
    </row>
    <row r="26" spans="1:10" x14ac:dyDescent="0.2">
      <c r="A26" s="40"/>
      <c r="B26" s="41" t="s">
        <v>2</v>
      </c>
      <c r="C26" s="42">
        <v>91318</v>
      </c>
      <c r="D26" s="46" t="s">
        <v>26</v>
      </c>
      <c r="E26" s="44" t="s">
        <v>27</v>
      </c>
      <c r="F26" s="45">
        <v>12500</v>
      </c>
      <c r="G26" s="84">
        <f>'Odd.Sekret.ředitele'!E10</f>
        <v>25000</v>
      </c>
      <c r="H26" s="97">
        <f>'Odd.Sekret.ředitele'!F19</f>
        <v>25000</v>
      </c>
      <c r="I26" s="90"/>
      <c r="J26" s="39"/>
    </row>
    <row r="27" spans="1:10" ht="13.5" thickBot="1" x14ac:dyDescent="0.25">
      <c r="A27" s="47"/>
      <c r="B27" s="48" t="s">
        <v>2</v>
      </c>
      <c r="C27" s="49">
        <v>91903</v>
      </c>
      <c r="D27" s="50" t="s">
        <v>28</v>
      </c>
      <c r="E27" s="51" t="s">
        <v>29</v>
      </c>
      <c r="F27" s="52">
        <v>0</v>
      </c>
      <c r="G27" s="85">
        <f>Ekonomika!E20</f>
        <v>130000</v>
      </c>
      <c r="H27" s="98">
        <f>Ekonomika!F20</f>
        <v>130000</v>
      </c>
      <c r="I27" s="90"/>
      <c r="J27" s="39"/>
    </row>
    <row r="28" spans="1:10" ht="13.5" thickBot="1" x14ac:dyDescent="0.25">
      <c r="A28" s="30" t="s">
        <v>1</v>
      </c>
      <c r="B28" s="31" t="s">
        <v>6</v>
      </c>
      <c r="C28" s="32">
        <v>914</v>
      </c>
      <c r="D28" s="33" t="s">
        <v>6</v>
      </c>
      <c r="E28" s="34" t="s">
        <v>30</v>
      </c>
      <c r="F28" s="17">
        <f>SUM(F29:F44)</f>
        <v>974457.03</v>
      </c>
      <c r="G28" s="81">
        <f>SUM(G29:G44)</f>
        <v>1352466.62</v>
      </c>
      <c r="H28" s="94">
        <f>SUM(H29:H44)</f>
        <v>1352466.62</v>
      </c>
      <c r="I28" s="89"/>
      <c r="J28" s="39"/>
    </row>
    <row r="29" spans="1:10" x14ac:dyDescent="0.2">
      <c r="A29" s="53"/>
      <c r="B29" s="54" t="s">
        <v>2</v>
      </c>
      <c r="C29" s="55">
        <v>91401</v>
      </c>
      <c r="D29" s="56" t="s">
        <v>8</v>
      </c>
      <c r="E29" s="57" t="s">
        <v>9</v>
      </c>
      <c r="F29" s="58">
        <v>17144</v>
      </c>
      <c r="G29" s="86">
        <f>Hejtman!E11</f>
        <v>17661</v>
      </c>
      <c r="H29" s="99">
        <f>Hejtman!F47</f>
        <v>17661</v>
      </c>
      <c r="I29" s="90"/>
      <c r="J29" s="39"/>
    </row>
    <row r="30" spans="1:10" x14ac:dyDescent="0.2">
      <c r="A30" s="40"/>
      <c r="B30" s="41" t="s">
        <v>2</v>
      </c>
      <c r="C30" s="42">
        <v>91402</v>
      </c>
      <c r="D30" s="43" t="s">
        <v>31</v>
      </c>
      <c r="E30" s="44" t="s">
        <v>32</v>
      </c>
      <c r="F30" s="45">
        <v>11000</v>
      </c>
      <c r="G30" s="84">
        <f>Rozvoj!E10</f>
        <v>13479</v>
      </c>
      <c r="H30" s="97">
        <f>Rozvoj!F20</f>
        <v>13479</v>
      </c>
      <c r="I30" s="90"/>
      <c r="J30" s="39"/>
    </row>
    <row r="31" spans="1:10" x14ac:dyDescent="0.2">
      <c r="A31" s="40"/>
      <c r="B31" s="41" t="s">
        <v>2</v>
      </c>
      <c r="C31" s="42">
        <v>91403</v>
      </c>
      <c r="D31" s="43" t="s">
        <v>33</v>
      </c>
      <c r="E31" s="44" t="s">
        <v>34</v>
      </c>
      <c r="F31" s="45">
        <v>11540</v>
      </c>
      <c r="G31" s="84">
        <f>Ekonomika!E11</f>
        <v>11690</v>
      </c>
      <c r="H31" s="97">
        <f>Ekonomika!F28</f>
        <v>11690</v>
      </c>
      <c r="I31" s="90"/>
      <c r="J31" s="39"/>
    </row>
    <row r="32" spans="1:10" x14ac:dyDescent="0.2">
      <c r="A32" s="40"/>
      <c r="B32" s="41" t="s">
        <v>2</v>
      </c>
      <c r="C32" s="42">
        <v>91404</v>
      </c>
      <c r="D32" s="43" t="s">
        <v>14</v>
      </c>
      <c r="E32" s="44" t="s">
        <v>15</v>
      </c>
      <c r="F32" s="45">
        <v>6700</v>
      </c>
      <c r="G32" s="84">
        <f>OŠMTSV!E12</f>
        <v>7055</v>
      </c>
      <c r="H32" s="97">
        <f>OŠMTSV!F46</f>
        <v>7055</v>
      </c>
      <c r="I32" s="90"/>
      <c r="J32" s="39"/>
    </row>
    <row r="33" spans="1:10" x14ac:dyDescent="0.2">
      <c r="A33" s="40"/>
      <c r="B33" s="41" t="s">
        <v>2</v>
      </c>
      <c r="C33" s="42">
        <v>91405</v>
      </c>
      <c r="D33" s="43" t="s">
        <v>16</v>
      </c>
      <c r="E33" s="44" t="s">
        <v>17</v>
      </c>
      <c r="F33" s="45">
        <v>5225</v>
      </c>
      <c r="G33" s="84">
        <f>Sociální!E12</f>
        <v>8221</v>
      </c>
      <c r="H33" s="97">
        <f>Sociální!F74</f>
        <v>8221</v>
      </c>
      <c r="I33" s="90"/>
      <c r="J33" s="39"/>
    </row>
    <row r="34" spans="1:10" x14ac:dyDescent="0.2">
      <c r="A34" s="40"/>
      <c r="B34" s="41" t="s">
        <v>2</v>
      </c>
      <c r="C34" s="42">
        <v>91406</v>
      </c>
      <c r="D34" s="43" t="s">
        <v>18</v>
      </c>
      <c r="E34" s="44" t="s">
        <v>1927</v>
      </c>
      <c r="F34" s="45">
        <v>3344.53</v>
      </c>
      <c r="G34" s="84">
        <f>Silnič.hospodářství!E12</f>
        <v>3745.4300000000003</v>
      </c>
      <c r="H34" s="97">
        <f>Silnič.hospodářství!F47</f>
        <v>3745.4300000000003</v>
      </c>
      <c r="I34" s="90"/>
      <c r="J34" s="39"/>
    </row>
    <row r="35" spans="1:10" x14ac:dyDescent="0.2">
      <c r="A35" s="40"/>
      <c r="B35" s="41" t="s">
        <v>2</v>
      </c>
      <c r="C35" s="42">
        <v>91407</v>
      </c>
      <c r="D35" s="43" t="s">
        <v>19</v>
      </c>
      <c r="E35" s="44" t="s">
        <v>20</v>
      </c>
      <c r="F35" s="45">
        <v>17614</v>
      </c>
      <c r="G35" s="84">
        <f>Kultura!E12</f>
        <v>19144</v>
      </c>
      <c r="H35" s="97">
        <f>Kultura!F45</f>
        <v>19144</v>
      </c>
      <c r="I35" s="90"/>
      <c r="J35" s="39"/>
    </row>
    <row r="36" spans="1:10" x14ac:dyDescent="0.2">
      <c r="A36" s="40"/>
      <c r="B36" s="41" t="s">
        <v>2</v>
      </c>
      <c r="C36" s="42">
        <v>91408</v>
      </c>
      <c r="D36" s="43" t="s">
        <v>21</v>
      </c>
      <c r="E36" s="44" t="s">
        <v>22</v>
      </c>
      <c r="F36" s="45">
        <v>9866.2000000000007</v>
      </c>
      <c r="G36" s="84">
        <f>ŽP!E12</f>
        <v>11971.2</v>
      </c>
      <c r="H36" s="97">
        <f>ŽP!F34</f>
        <v>11971.2</v>
      </c>
      <c r="I36" s="90"/>
      <c r="J36" s="39"/>
    </row>
    <row r="37" spans="1:10" x14ac:dyDescent="0.2">
      <c r="A37" s="40"/>
      <c r="B37" s="41" t="s">
        <v>2</v>
      </c>
      <c r="C37" s="42">
        <v>91409</v>
      </c>
      <c r="D37" s="43" t="s">
        <v>23</v>
      </c>
      <c r="E37" s="44" t="s">
        <v>24</v>
      </c>
      <c r="F37" s="45">
        <v>3736.67</v>
      </c>
      <c r="G37" s="84">
        <f>Zdravotnictví!E12</f>
        <v>3996.57</v>
      </c>
      <c r="H37" s="97">
        <f>Zdravotnictví!F41</f>
        <v>3996.57</v>
      </c>
      <c r="I37" s="90"/>
      <c r="J37" s="39"/>
    </row>
    <row r="38" spans="1:10" x14ac:dyDescent="0.2">
      <c r="A38" s="40"/>
      <c r="B38" s="41" t="s">
        <v>2</v>
      </c>
      <c r="C38" s="42">
        <v>91410</v>
      </c>
      <c r="D38" s="43" t="s">
        <v>35</v>
      </c>
      <c r="E38" s="44" t="s">
        <v>36</v>
      </c>
      <c r="F38" s="45">
        <v>4750</v>
      </c>
      <c r="G38" s="84">
        <f>Právní!E10</f>
        <v>4750</v>
      </c>
      <c r="H38" s="97">
        <f>Právní!F17</f>
        <v>4750</v>
      </c>
      <c r="I38" s="90"/>
      <c r="J38" s="39"/>
    </row>
    <row r="39" spans="1:10" x14ac:dyDescent="0.2">
      <c r="A39" s="40"/>
      <c r="B39" s="41" t="s">
        <v>2</v>
      </c>
      <c r="C39" s="42">
        <v>91411</v>
      </c>
      <c r="D39" s="43" t="s">
        <v>37</v>
      </c>
      <c r="E39" s="44" t="s">
        <v>38</v>
      </c>
      <c r="F39" s="45">
        <v>2315</v>
      </c>
      <c r="G39" s="84">
        <f>'Územní plán'!E10</f>
        <v>2340</v>
      </c>
      <c r="H39" s="97">
        <f>'Územní plán'!F18</f>
        <v>2340</v>
      </c>
      <c r="I39" s="90"/>
      <c r="J39" s="39"/>
    </row>
    <row r="40" spans="1:10" x14ac:dyDescent="0.2">
      <c r="A40" s="40"/>
      <c r="B40" s="41" t="s">
        <v>2</v>
      </c>
      <c r="C40" s="42">
        <v>91412</v>
      </c>
      <c r="D40" s="43" t="s">
        <v>39</v>
      </c>
      <c r="E40" s="44" t="s">
        <v>40</v>
      </c>
      <c r="F40" s="45">
        <v>43615.76</v>
      </c>
      <c r="G40" s="84">
        <f>Informatika!E10</f>
        <v>43505.760000000002</v>
      </c>
      <c r="H40" s="97">
        <f>Informatika!F18</f>
        <v>43505.760000000002</v>
      </c>
      <c r="I40" s="90"/>
      <c r="J40" s="39"/>
    </row>
    <row r="41" spans="1:10" x14ac:dyDescent="0.2">
      <c r="A41" s="40"/>
      <c r="B41" s="41" t="s">
        <v>2</v>
      </c>
      <c r="C41" s="42">
        <v>91414</v>
      </c>
      <c r="D41" s="43" t="s">
        <v>41</v>
      </c>
      <c r="E41" s="44" t="s">
        <v>42</v>
      </c>
      <c r="F41" s="45">
        <v>4250</v>
      </c>
      <c r="G41" s="84">
        <f>Investice!E10</f>
        <v>5250</v>
      </c>
      <c r="H41" s="97">
        <f>Investice!F19</f>
        <v>5250</v>
      </c>
      <c r="I41" s="90"/>
      <c r="J41" s="39"/>
    </row>
    <row r="42" spans="1:10" x14ac:dyDescent="0.2">
      <c r="A42" s="40"/>
      <c r="B42" s="59" t="s">
        <v>2</v>
      </c>
      <c r="C42" s="60">
        <v>91415</v>
      </c>
      <c r="D42" s="61" t="s">
        <v>10</v>
      </c>
      <c r="E42" s="62" t="s">
        <v>11</v>
      </c>
      <c r="F42" s="63">
        <v>12215</v>
      </c>
      <c r="G42" s="87">
        <f>Ředitel!E12</f>
        <v>16780</v>
      </c>
      <c r="H42" s="100">
        <f>Ředitel!F118</f>
        <v>16780</v>
      </c>
      <c r="I42" s="90"/>
      <c r="J42" s="39"/>
    </row>
    <row r="43" spans="1:10" x14ac:dyDescent="0.2">
      <c r="A43" s="40"/>
      <c r="B43" s="41" t="s">
        <v>2</v>
      </c>
      <c r="C43" s="42">
        <v>91420</v>
      </c>
      <c r="D43" s="43" t="s">
        <v>43</v>
      </c>
      <c r="E43" s="44" t="s">
        <v>44</v>
      </c>
      <c r="F43" s="45">
        <v>3000</v>
      </c>
      <c r="G43" s="84">
        <f>Odd.VZ!E10</f>
        <v>3000</v>
      </c>
      <c r="H43" s="97">
        <f>Odd.VZ!F18</f>
        <v>3000</v>
      </c>
      <c r="I43" s="90"/>
      <c r="J43" s="39"/>
    </row>
    <row r="44" spans="1:10" ht="13.5" thickBot="1" x14ac:dyDescent="0.25">
      <c r="A44" s="64"/>
      <c r="B44" s="54" t="s">
        <v>2</v>
      </c>
      <c r="C44" s="65">
        <v>91421</v>
      </c>
      <c r="D44" s="61" t="s">
        <v>1928</v>
      </c>
      <c r="E44" s="66" t="s">
        <v>1929</v>
      </c>
      <c r="F44" s="63">
        <v>818140.87</v>
      </c>
      <c r="G44" s="87">
        <f>'Dopr. obslužnost'!E10</f>
        <v>1179877.6600000001</v>
      </c>
      <c r="H44" s="100">
        <f>'Dopr. obslužnost'!F19</f>
        <v>1179877.6600000001</v>
      </c>
      <c r="I44" s="90"/>
      <c r="J44" s="39"/>
    </row>
    <row r="45" spans="1:10" ht="13.5" thickBot="1" x14ac:dyDescent="0.25">
      <c r="A45" s="30" t="s">
        <v>1</v>
      </c>
      <c r="B45" s="31" t="s">
        <v>6</v>
      </c>
      <c r="C45" s="32">
        <v>915</v>
      </c>
      <c r="D45" s="33" t="s">
        <v>6</v>
      </c>
      <c r="E45" s="34" t="s">
        <v>1930</v>
      </c>
      <c r="F45" s="17">
        <f>SUM(F46:F49)</f>
        <v>10080</v>
      </c>
      <c r="G45" s="81">
        <f>SUM(G46:G49)</f>
        <v>11000</v>
      </c>
      <c r="H45" s="94">
        <f>SUM(H46:H49)</f>
        <v>11000</v>
      </c>
      <c r="I45" s="90"/>
      <c r="J45" s="39"/>
    </row>
    <row r="46" spans="1:10" x14ac:dyDescent="0.2">
      <c r="A46" s="53"/>
      <c r="B46" s="54" t="s">
        <v>2</v>
      </c>
      <c r="C46" s="55">
        <v>91501</v>
      </c>
      <c r="D46" s="56" t="s">
        <v>8</v>
      </c>
      <c r="E46" s="57" t="s">
        <v>9</v>
      </c>
      <c r="F46" s="58">
        <v>50</v>
      </c>
      <c r="G46" s="86">
        <f>Hejtman!E12</f>
        <v>50</v>
      </c>
      <c r="H46" s="99">
        <f>Hejtman!F111</f>
        <v>50</v>
      </c>
      <c r="I46" s="90"/>
      <c r="J46" s="39"/>
    </row>
    <row r="47" spans="1:10" x14ac:dyDescent="0.2">
      <c r="A47" s="40"/>
      <c r="B47" s="41" t="s">
        <v>2</v>
      </c>
      <c r="C47" s="42">
        <v>91504</v>
      </c>
      <c r="D47" s="43" t="s">
        <v>14</v>
      </c>
      <c r="E47" s="44" t="s">
        <v>15</v>
      </c>
      <c r="F47" s="45">
        <v>5180</v>
      </c>
      <c r="G47" s="84">
        <f>OŠMTSV!E13</f>
        <v>5600</v>
      </c>
      <c r="H47" s="97">
        <f>OŠMTSV!F77</f>
        <v>5600</v>
      </c>
      <c r="I47" s="90"/>
      <c r="J47" s="39"/>
    </row>
    <row r="48" spans="1:10" x14ac:dyDescent="0.2">
      <c r="A48" s="40"/>
      <c r="B48" s="41" t="s">
        <v>2</v>
      </c>
      <c r="C48" s="42">
        <v>91507</v>
      </c>
      <c r="D48" s="43" t="s">
        <v>19</v>
      </c>
      <c r="E48" s="44" t="s">
        <v>20</v>
      </c>
      <c r="F48" s="45">
        <v>4600</v>
      </c>
      <c r="G48" s="84">
        <f>Kultura!E13</f>
        <v>5100</v>
      </c>
      <c r="H48" s="97">
        <f>Kultura!F70</f>
        <v>5100</v>
      </c>
      <c r="I48" s="90"/>
      <c r="J48" s="39"/>
    </row>
    <row r="49" spans="1:10" ht="13.5" thickBot="1" x14ac:dyDescent="0.25">
      <c r="A49" s="40"/>
      <c r="B49" s="41" t="s">
        <v>2</v>
      </c>
      <c r="C49" s="42">
        <v>91508</v>
      </c>
      <c r="D49" s="43" t="s">
        <v>21</v>
      </c>
      <c r="E49" s="44" t="s">
        <v>22</v>
      </c>
      <c r="F49" s="45">
        <v>250</v>
      </c>
      <c r="G49" s="84">
        <f>ŽP!E13</f>
        <v>250</v>
      </c>
      <c r="H49" s="97">
        <f>ŽP!F100</f>
        <v>250</v>
      </c>
      <c r="I49" s="90"/>
      <c r="J49" s="39"/>
    </row>
    <row r="50" spans="1:10" ht="13.5" thickBot="1" x14ac:dyDescent="0.25">
      <c r="A50" s="30" t="s">
        <v>1</v>
      </c>
      <c r="B50" s="31" t="s">
        <v>6</v>
      </c>
      <c r="C50" s="32">
        <v>917</v>
      </c>
      <c r="D50" s="33" t="s">
        <v>6</v>
      </c>
      <c r="E50" s="34" t="s">
        <v>45</v>
      </c>
      <c r="F50" s="17">
        <f>SUM(F51:F59)</f>
        <v>186339.88</v>
      </c>
      <c r="G50" s="81">
        <f>SUM(G51:G59)</f>
        <v>261804.61</v>
      </c>
      <c r="H50" s="94">
        <f>SUM(H51:H59)</f>
        <v>261804.61</v>
      </c>
      <c r="I50" s="89"/>
      <c r="J50" s="39"/>
    </row>
    <row r="51" spans="1:10" x14ac:dyDescent="0.2">
      <c r="A51" s="53"/>
      <c r="B51" s="54" t="s">
        <v>2</v>
      </c>
      <c r="C51" s="55">
        <v>91701</v>
      </c>
      <c r="D51" s="56" t="s">
        <v>8</v>
      </c>
      <c r="E51" s="57" t="s">
        <v>9</v>
      </c>
      <c r="F51" s="58">
        <v>17720</v>
      </c>
      <c r="G51" s="86">
        <f>Hejtman!E13</f>
        <v>18019</v>
      </c>
      <c r="H51" s="99">
        <f>Hejtman!F121</f>
        <v>18019</v>
      </c>
      <c r="I51" s="90"/>
      <c r="J51" s="39"/>
    </row>
    <row r="52" spans="1:10" x14ac:dyDescent="0.2">
      <c r="A52" s="40"/>
      <c r="B52" s="41" t="s">
        <v>2</v>
      </c>
      <c r="C52" s="42">
        <v>91702</v>
      </c>
      <c r="D52" s="43" t="s">
        <v>31</v>
      </c>
      <c r="E52" s="44" t="s">
        <v>32</v>
      </c>
      <c r="F52" s="45">
        <v>24356</v>
      </c>
      <c r="G52" s="84">
        <f>Rozvoj!E11</f>
        <v>21118</v>
      </c>
      <c r="H52" s="97">
        <f>Rozvoj!F55</f>
        <v>21118</v>
      </c>
      <c r="I52" s="90"/>
      <c r="J52" s="39"/>
    </row>
    <row r="53" spans="1:10" x14ac:dyDescent="0.2">
      <c r="A53" s="40"/>
      <c r="B53" s="41" t="s">
        <v>2</v>
      </c>
      <c r="C53" s="42">
        <v>91704</v>
      </c>
      <c r="D53" s="43" t="s">
        <v>14</v>
      </c>
      <c r="E53" s="44" t="s">
        <v>15</v>
      </c>
      <c r="F53" s="45">
        <v>9380</v>
      </c>
      <c r="G53" s="84">
        <f>OŠMTSV!E14</f>
        <v>9270</v>
      </c>
      <c r="H53" s="97">
        <f>OŠMTSV!F103</f>
        <v>9270</v>
      </c>
      <c r="I53" s="90"/>
      <c r="J53" s="39"/>
    </row>
    <row r="54" spans="1:10" x14ac:dyDescent="0.2">
      <c r="A54" s="40"/>
      <c r="B54" s="41" t="s">
        <v>2</v>
      </c>
      <c r="C54" s="42">
        <v>91705</v>
      </c>
      <c r="D54" s="43" t="s">
        <v>16</v>
      </c>
      <c r="E54" s="44" t="s">
        <v>17</v>
      </c>
      <c r="F54" s="45">
        <v>28980</v>
      </c>
      <c r="G54" s="84">
        <f>Sociální!E13</f>
        <v>49210</v>
      </c>
      <c r="H54" s="97">
        <f>Sociální!F114</f>
        <v>49210</v>
      </c>
      <c r="I54" s="90"/>
      <c r="J54" s="39"/>
    </row>
    <row r="55" spans="1:10" x14ac:dyDescent="0.2">
      <c r="A55" s="40"/>
      <c r="B55" s="41" t="s">
        <v>2</v>
      </c>
      <c r="C55" s="42">
        <v>91706</v>
      </c>
      <c r="D55" s="43" t="s">
        <v>18</v>
      </c>
      <c r="E55" s="44" t="s">
        <v>1927</v>
      </c>
      <c r="F55" s="45">
        <v>18050</v>
      </c>
      <c r="G55" s="84">
        <f>Silnič.hospodářství!E13</f>
        <v>69150</v>
      </c>
      <c r="H55" s="97">
        <f>Silnič.hospodářství!F62</f>
        <v>69150</v>
      </c>
      <c r="I55" s="90"/>
      <c r="J55" s="39"/>
    </row>
    <row r="56" spans="1:10" x14ac:dyDescent="0.2">
      <c r="A56" s="40"/>
      <c r="B56" s="41" t="s">
        <v>2</v>
      </c>
      <c r="C56" s="42">
        <v>91707</v>
      </c>
      <c r="D56" s="43" t="s">
        <v>19</v>
      </c>
      <c r="E56" s="44" t="s">
        <v>20</v>
      </c>
      <c r="F56" s="45">
        <v>18915</v>
      </c>
      <c r="G56" s="84">
        <f>Kultura!E14</f>
        <v>24432</v>
      </c>
      <c r="H56" s="97">
        <f>Kultura!F97</f>
        <v>24432</v>
      </c>
      <c r="I56" s="90"/>
      <c r="J56" s="39"/>
    </row>
    <row r="57" spans="1:10" x14ac:dyDescent="0.2">
      <c r="A57" s="40"/>
      <c r="B57" s="41" t="s">
        <v>2</v>
      </c>
      <c r="C57" s="42">
        <v>91708</v>
      </c>
      <c r="D57" s="43" t="s">
        <v>21</v>
      </c>
      <c r="E57" s="44" t="s">
        <v>22</v>
      </c>
      <c r="F57" s="45">
        <v>7153.73</v>
      </c>
      <c r="G57" s="84">
        <f>ŽP!E14</f>
        <v>12900.93</v>
      </c>
      <c r="H57" s="97">
        <f>ŽP!F110</f>
        <v>12900.93</v>
      </c>
      <c r="I57" s="90"/>
      <c r="J57" s="39"/>
    </row>
    <row r="58" spans="1:10" x14ac:dyDescent="0.2">
      <c r="A58" s="40"/>
      <c r="B58" s="41" t="s">
        <v>2</v>
      </c>
      <c r="C58" s="42">
        <v>91709</v>
      </c>
      <c r="D58" s="43" t="s">
        <v>23</v>
      </c>
      <c r="E58" s="44" t="s">
        <v>24</v>
      </c>
      <c r="F58" s="45">
        <v>29425.15</v>
      </c>
      <c r="G58" s="84">
        <f>Zdravotnictví!E13</f>
        <v>33299.75</v>
      </c>
      <c r="H58" s="97">
        <f>Zdravotnictví!F58</f>
        <v>33299.75</v>
      </c>
      <c r="I58" s="90"/>
      <c r="J58" s="39"/>
    </row>
    <row r="59" spans="1:10" ht="13.5" thickBot="1" x14ac:dyDescent="0.25">
      <c r="A59" s="47"/>
      <c r="B59" s="48" t="s">
        <v>2</v>
      </c>
      <c r="C59" s="49">
        <v>91721</v>
      </c>
      <c r="D59" s="1671" t="s">
        <v>1928</v>
      </c>
      <c r="E59" s="51" t="s">
        <v>1929</v>
      </c>
      <c r="F59" s="52">
        <v>32360</v>
      </c>
      <c r="G59" s="85">
        <f>'Dopr. obslužnost'!E11</f>
        <v>24404.93</v>
      </c>
      <c r="H59" s="98">
        <f>'Dopr. obslužnost'!F48</f>
        <v>24404.93</v>
      </c>
      <c r="I59" s="90"/>
      <c r="J59" s="39"/>
    </row>
    <row r="60" spans="1:10" ht="13.5" thickBot="1" x14ac:dyDescent="0.25">
      <c r="A60" s="30" t="s">
        <v>1</v>
      </c>
      <c r="B60" s="31" t="s">
        <v>6</v>
      </c>
      <c r="C60" s="32">
        <v>920</v>
      </c>
      <c r="D60" s="33" t="s">
        <v>6</v>
      </c>
      <c r="E60" s="34" t="s">
        <v>46</v>
      </c>
      <c r="F60" s="17">
        <f>SUM(F61:F72)</f>
        <v>446839.12</v>
      </c>
      <c r="G60" s="2710">
        <f>SUM(G61:G72)</f>
        <v>534756.33499999996</v>
      </c>
      <c r="H60" s="2711">
        <f>SUM(H61:H72)</f>
        <v>534756.33499999996</v>
      </c>
      <c r="I60" s="89"/>
      <c r="J60" s="39"/>
    </row>
    <row r="61" spans="1:10" x14ac:dyDescent="0.2">
      <c r="A61" s="40"/>
      <c r="B61" s="41" t="s">
        <v>2</v>
      </c>
      <c r="C61" s="42">
        <v>92001</v>
      </c>
      <c r="D61" s="43" t="s">
        <v>8</v>
      </c>
      <c r="E61" s="44" t="s">
        <v>9</v>
      </c>
      <c r="F61" s="45">
        <v>0</v>
      </c>
      <c r="G61" s="84">
        <f>Hejtman!E14</f>
        <v>0</v>
      </c>
      <c r="H61" s="97">
        <f>Hejtman!F146</f>
        <v>0</v>
      </c>
      <c r="I61" s="90"/>
      <c r="J61" s="39"/>
    </row>
    <row r="62" spans="1:10" x14ac:dyDescent="0.2">
      <c r="A62" s="40"/>
      <c r="B62" s="41" t="s">
        <v>2</v>
      </c>
      <c r="C62" s="42">
        <v>92002</v>
      </c>
      <c r="D62" s="43" t="s">
        <v>31</v>
      </c>
      <c r="E62" s="44" t="s">
        <v>32</v>
      </c>
      <c r="F62" s="45">
        <v>0</v>
      </c>
      <c r="G62" s="84">
        <v>0</v>
      </c>
      <c r="H62" s="97">
        <v>0</v>
      </c>
      <c r="I62" s="90"/>
      <c r="J62" s="39"/>
    </row>
    <row r="63" spans="1:10" x14ac:dyDescent="0.2">
      <c r="A63" s="40"/>
      <c r="B63" s="41" t="s">
        <v>2</v>
      </c>
      <c r="C63" s="42">
        <v>92004</v>
      </c>
      <c r="D63" s="43" t="s">
        <v>14</v>
      </c>
      <c r="E63" s="44" t="s">
        <v>15</v>
      </c>
      <c r="F63" s="45">
        <v>55000</v>
      </c>
      <c r="G63" s="84">
        <f>OŠMTSV!E15</f>
        <v>89100</v>
      </c>
      <c r="H63" s="97">
        <f>OŠMTSV!F152</f>
        <v>89100</v>
      </c>
      <c r="I63" s="90"/>
      <c r="J63" s="39"/>
    </row>
    <row r="64" spans="1:10" x14ac:dyDescent="0.2">
      <c r="A64" s="40"/>
      <c r="B64" s="41" t="s">
        <v>2</v>
      </c>
      <c r="C64" s="42">
        <v>92005</v>
      </c>
      <c r="D64" s="43" t="s">
        <v>16</v>
      </c>
      <c r="E64" s="44" t="s">
        <v>17</v>
      </c>
      <c r="F64" s="45">
        <v>16000</v>
      </c>
      <c r="G64" s="84">
        <f>Sociální!E14</f>
        <v>14235.2</v>
      </c>
      <c r="H64" s="97">
        <f>Sociální!F134</f>
        <v>14235.2</v>
      </c>
      <c r="I64" s="90"/>
      <c r="J64" s="39"/>
    </row>
    <row r="65" spans="1:10" x14ac:dyDescent="0.2">
      <c r="A65" s="40"/>
      <c r="B65" s="41" t="s">
        <v>2</v>
      </c>
      <c r="C65" s="42">
        <v>92006</v>
      </c>
      <c r="D65" s="43" t="s">
        <v>18</v>
      </c>
      <c r="E65" s="44" t="s">
        <v>1927</v>
      </c>
      <c r="F65" s="45">
        <v>138200</v>
      </c>
      <c r="G65" s="84">
        <f>Silnič.hospodářství!E14</f>
        <v>120000</v>
      </c>
      <c r="H65" s="97">
        <f>Silnič.hospodářství!F80</f>
        <v>120000</v>
      </c>
      <c r="I65" s="90"/>
      <c r="J65" s="39"/>
    </row>
    <row r="66" spans="1:10" x14ac:dyDescent="0.2">
      <c r="A66" s="40"/>
      <c r="B66" s="41" t="s">
        <v>2</v>
      </c>
      <c r="C66" s="42">
        <v>92007</v>
      </c>
      <c r="D66" s="43" t="s">
        <v>19</v>
      </c>
      <c r="E66" s="44" t="s">
        <v>20</v>
      </c>
      <c r="F66" s="45">
        <v>0</v>
      </c>
      <c r="G66" s="84">
        <f>Kultura!E15</f>
        <v>0</v>
      </c>
      <c r="H66" s="97">
        <f>Kultura!F136</f>
        <v>0</v>
      </c>
      <c r="I66" s="90"/>
      <c r="J66" s="39"/>
    </row>
    <row r="67" spans="1:10" x14ac:dyDescent="0.2">
      <c r="A67" s="40"/>
      <c r="B67" s="41" t="s">
        <v>2</v>
      </c>
      <c r="C67" s="42">
        <v>92008</v>
      </c>
      <c r="D67" s="43" t="s">
        <v>21</v>
      </c>
      <c r="E67" s="44" t="s">
        <v>22</v>
      </c>
      <c r="F67" s="45">
        <v>3700</v>
      </c>
      <c r="G67" s="84">
        <f>ŽP!E15</f>
        <v>3500</v>
      </c>
      <c r="H67" s="97">
        <f>ŽP!F139</f>
        <v>3500</v>
      </c>
      <c r="I67" s="90"/>
      <c r="J67" s="39"/>
    </row>
    <row r="68" spans="1:10" x14ac:dyDescent="0.2">
      <c r="A68" s="40"/>
      <c r="B68" s="41" t="s">
        <v>2</v>
      </c>
      <c r="C68" s="42">
        <v>92009</v>
      </c>
      <c r="D68" s="43" t="s">
        <v>23</v>
      </c>
      <c r="E68" s="44" t="s">
        <v>24</v>
      </c>
      <c r="F68" s="45">
        <v>156271.12</v>
      </c>
      <c r="G68" s="2712">
        <f>Zdravotnictví!E14</f>
        <v>231271.13500000001</v>
      </c>
      <c r="H68" s="2713">
        <f>Zdravotnictví!F73</f>
        <v>231271.13500000001</v>
      </c>
      <c r="I68" s="90"/>
      <c r="J68" s="39"/>
    </row>
    <row r="69" spans="1:10" x14ac:dyDescent="0.2">
      <c r="A69" s="40"/>
      <c r="B69" s="41" t="s">
        <v>2</v>
      </c>
      <c r="C69" s="42">
        <v>92011</v>
      </c>
      <c r="D69" s="43" t="s">
        <v>37</v>
      </c>
      <c r="E69" s="44" t="s">
        <v>38</v>
      </c>
      <c r="F69" s="45">
        <v>1000</v>
      </c>
      <c r="G69" s="84">
        <f>'Územní plán'!E11</f>
        <v>1500</v>
      </c>
      <c r="H69" s="97">
        <f>'Územní plán'!F35</f>
        <v>1500</v>
      </c>
      <c r="I69" s="90"/>
      <c r="J69" s="39"/>
    </row>
    <row r="70" spans="1:10" x14ac:dyDescent="0.2">
      <c r="A70" s="40"/>
      <c r="B70" s="41" t="s">
        <v>2</v>
      </c>
      <c r="C70" s="42">
        <v>92012</v>
      </c>
      <c r="D70" s="43" t="s">
        <v>39</v>
      </c>
      <c r="E70" s="44" t="s">
        <v>40</v>
      </c>
      <c r="F70" s="45">
        <v>4200</v>
      </c>
      <c r="G70" s="84">
        <f>Informatika!E11</f>
        <v>4050</v>
      </c>
      <c r="H70" s="97">
        <f>Informatika!F32</f>
        <v>4050</v>
      </c>
      <c r="I70" s="90"/>
      <c r="J70" s="39"/>
    </row>
    <row r="71" spans="1:10" x14ac:dyDescent="0.2">
      <c r="A71" s="40"/>
      <c r="B71" s="41" t="s">
        <v>2</v>
      </c>
      <c r="C71" s="42">
        <v>92014</v>
      </c>
      <c r="D71" s="43" t="s">
        <v>41</v>
      </c>
      <c r="E71" s="44" t="s">
        <v>42</v>
      </c>
      <c r="F71" s="45">
        <v>57068</v>
      </c>
      <c r="G71" s="84">
        <f>Investice!E11</f>
        <v>50100</v>
      </c>
      <c r="H71" s="97">
        <f>Investice!F36</f>
        <v>50100</v>
      </c>
      <c r="I71" s="90"/>
      <c r="J71" s="39"/>
    </row>
    <row r="72" spans="1:10" ht="13.5" thickBot="1" x14ac:dyDescent="0.25">
      <c r="A72" s="40"/>
      <c r="B72" s="41" t="s">
        <v>2</v>
      </c>
      <c r="C72" s="42">
        <v>92015</v>
      </c>
      <c r="D72" s="43" t="s">
        <v>10</v>
      </c>
      <c r="E72" s="44" t="s">
        <v>11</v>
      </c>
      <c r="F72" s="45">
        <v>15400</v>
      </c>
      <c r="G72" s="84">
        <f>Ředitel!E13</f>
        <v>21000</v>
      </c>
      <c r="H72" s="97">
        <f>Ředitel!F156</f>
        <v>21000</v>
      </c>
      <c r="I72" s="90"/>
      <c r="J72" s="39"/>
    </row>
    <row r="73" spans="1:10" ht="13.5" thickBot="1" x14ac:dyDescent="0.25">
      <c r="A73" s="30" t="s">
        <v>1</v>
      </c>
      <c r="B73" s="31" t="s">
        <v>6</v>
      </c>
      <c r="C73" s="32">
        <v>919</v>
      </c>
      <c r="D73" s="15" t="s">
        <v>6</v>
      </c>
      <c r="E73" s="34" t="s">
        <v>47</v>
      </c>
      <c r="F73" s="17">
        <f>SUM(F74:F77)</f>
        <v>14741.64</v>
      </c>
      <c r="G73" s="2710">
        <f>SUM(G74:G77)</f>
        <v>19335.875</v>
      </c>
      <c r="H73" s="2711">
        <f>SUM(H74:H77)</f>
        <v>24249.674999999999</v>
      </c>
      <c r="I73" s="89"/>
      <c r="J73" s="39"/>
    </row>
    <row r="74" spans="1:10" x14ac:dyDescent="0.2">
      <c r="A74" s="35"/>
      <c r="B74" s="36" t="s">
        <v>2</v>
      </c>
      <c r="C74" s="37">
        <v>91903</v>
      </c>
      <c r="D74" s="21" t="s">
        <v>33</v>
      </c>
      <c r="E74" s="38" t="s">
        <v>48</v>
      </c>
      <c r="F74" s="23">
        <v>0</v>
      </c>
      <c r="G74" s="82">
        <f>Ekonomika!F42</f>
        <v>0</v>
      </c>
      <c r="H74" s="99">
        <f>Ekonomika!F42</f>
        <v>0</v>
      </c>
      <c r="I74" s="90"/>
      <c r="J74" s="39"/>
    </row>
    <row r="75" spans="1:10" x14ac:dyDescent="0.2">
      <c r="A75" s="40"/>
      <c r="B75" s="41" t="s">
        <v>2</v>
      </c>
      <c r="C75" s="42">
        <v>91903</v>
      </c>
      <c r="D75" s="43" t="s">
        <v>33</v>
      </c>
      <c r="E75" s="44" t="s">
        <v>49</v>
      </c>
      <c r="F75" s="45">
        <v>0</v>
      </c>
      <c r="G75" s="84">
        <v>0</v>
      </c>
      <c r="H75" s="97">
        <f>Ekonomika!F43</f>
        <v>0</v>
      </c>
      <c r="I75" s="90"/>
      <c r="J75" s="39"/>
    </row>
    <row r="76" spans="1:10" ht="12.75" customHeight="1" x14ac:dyDescent="0.2">
      <c r="A76" s="40"/>
      <c r="B76" s="41" t="s">
        <v>2</v>
      </c>
      <c r="C76" s="42">
        <v>91903</v>
      </c>
      <c r="D76" s="43" t="s">
        <v>33</v>
      </c>
      <c r="E76" s="44" t="s">
        <v>50</v>
      </c>
      <c r="F76" s="45">
        <v>0</v>
      </c>
      <c r="G76" s="84">
        <v>0</v>
      </c>
      <c r="H76" s="97">
        <f>Ekonomika!F45</f>
        <v>0</v>
      </c>
      <c r="I76" s="90"/>
      <c r="J76" s="39"/>
    </row>
    <row r="77" spans="1:10" ht="23.25" customHeight="1" thickBot="1" x14ac:dyDescent="0.25">
      <c r="A77" s="67"/>
      <c r="B77" s="68" t="s">
        <v>2</v>
      </c>
      <c r="C77" s="69">
        <v>91903</v>
      </c>
      <c r="D77" s="27" t="s">
        <v>33</v>
      </c>
      <c r="E77" s="28" t="s">
        <v>51</v>
      </c>
      <c r="F77" s="29">
        <v>14741.64</v>
      </c>
      <c r="G77" s="2708">
        <f>Ekonomika!E41</f>
        <v>19335.875</v>
      </c>
      <c r="H77" s="2709">
        <f>Ekonomika!F44</f>
        <v>24249.674999999999</v>
      </c>
      <c r="I77" s="90"/>
      <c r="J77" s="39"/>
    </row>
    <row r="78" spans="1:10" ht="13.5" thickBot="1" x14ac:dyDescent="0.25">
      <c r="A78" s="30" t="s">
        <v>52</v>
      </c>
      <c r="B78" s="31" t="s">
        <v>6</v>
      </c>
      <c r="C78" s="32">
        <v>923</v>
      </c>
      <c r="D78" s="33" t="s">
        <v>6</v>
      </c>
      <c r="E78" s="34" t="s">
        <v>53</v>
      </c>
      <c r="F78" s="17">
        <f>SUM(F79:F89)</f>
        <v>333231.19</v>
      </c>
      <c r="G78" s="81">
        <f t="shared" ref="G78:H78" si="0">SUM(G79:G89)</f>
        <v>258752.28</v>
      </c>
      <c r="H78" s="94">
        <f t="shared" si="0"/>
        <v>258752.28</v>
      </c>
      <c r="I78" s="89"/>
      <c r="J78" s="39"/>
    </row>
    <row r="79" spans="1:10" x14ac:dyDescent="0.2">
      <c r="A79" s="40"/>
      <c r="B79" s="41" t="s">
        <v>2</v>
      </c>
      <c r="C79" s="70">
        <v>92301</v>
      </c>
      <c r="D79" s="46" t="s">
        <v>8</v>
      </c>
      <c r="E79" s="57" t="s">
        <v>9</v>
      </c>
      <c r="F79" s="45">
        <v>0</v>
      </c>
      <c r="G79" s="84">
        <v>0</v>
      </c>
      <c r="H79" s="97">
        <v>0</v>
      </c>
      <c r="I79" s="90"/>
      <c r="J79" s="39"/>
    </row>
    <row r="80" spans="1:10" x14ac:dyDescent="0.2">
      <c r="A80" s="40"/>
      <c r="B80" s="41" t="s">
        <v>2</v>
      </c>
      <c r="C80" s="70">
        <v>92302</v>
      </c>
      <c r="D80" s="46" t="s">
        <v>31</v>
      </c>
      <c r="E80" s="44" t="s">
        <v>54</v>
      </c>
      <c r="F80" s="45">
        <v>13960.75</v>
      </c>
      <c r="G80" s="84">
        <f>Rozvoj!E12</f>
        <v>45558</v>
      </c>
      <c r="H80" s="97">
        <f>Rozvoj!F96</f>
        <v>45558</v>
      </c>
      <c r="I80" s="90"/>
      <c r="J80" s="39"/>
    </row>
    <row r="81" spans="1:10" x14ac:dyDescent="0.2">
      <c r="A81" s="40"/>
      <c r="B81" s="41" t="s">
        <v>2</v>
      </c>
      <c r="C81" s="70">
        <v>92303</v>
      </c>
      <c r="D81" s="46" t="s">
        <v>33</v>
      </c>
      <c r="E81" s="44" t="s">
        <v>34</v>
      </c>
      <c r="F81" s="45">
        <v>15000</v>
      </c>
      <c r="G81" s="84">
        <f>Ekonomika!E13</f>
        <v>2705</v>
      </c>
      <c r="H81" s="97">
        <f>Ekonomika!F51</f>
        <v>2705</v>
      </c>
      <c r="I81" s="90"/>
      <c r="J81" s="39"/>
    </row>
    <row r="82" spans="1:10" x14ac:dyDescent="0.2">
      <c r="A82" s="40"/>
      <c r="B82" s="41" t="s">
        <v>2</v>
      </c>
      <c r="C82" s="70">
        <v>92304</v>
      </c>
      <c r="D82" s="46" t="s">
        <v>14</v>
      </c>
      <c r="E82" s="44" t="s">
        <v>15</v>
      </c>
      <c r="F82" s="45">
        <v>1495</v>
      </c>
      <c r="G82" s="84">
        <f>OŠMTSV!E16</f>
        <v>1977</v>
      </c>
      <c r="H82" s="97">
        <f>OŠMTSV!F171</f>
        <v>1977</v>
      </c>
      <c r="I82" s="90"/>
      <c r="J82" s="39"/>
    </row>
    <row r="83" spans="1:10" x14ac:dyDescent="0.2">
      <c r="A83" s="40"/>
      <c r="B83" s="41" t="s">
        <v>2</v>
      </c>
      <c r="C83" s="70">
        <v>92305</v>
      </c>
      <c r="D83" s="46" t="s">
        <v>16</v>
      </c>
      <c r="E83" s="44" t="s">
        <v>17</v>
      </c>
      <c r="F83" s="45">
        <v>0</v>
      </c>
      <c r="G83" s="84">
        <f>Sociální!E15</f>
        <v>9207</v>
      </c>
      <c r="H83" s="97">
        <f>Sociální!F147</f>
        <v>9207</v>
      </c>
      <c r="I83" s="90"/>
      <c r="J83" s="39"/>
    </row>
    <row r="84" spans="1:10" x14ac:dyDescent="0.2">
      <c r="A84" s="40"/>
      <c r="B84" s="41" t="s">
        <v>2</v>
      </c>
      <c r="C84" s="70">
        <v>92306</v>
      </c>
      <c r="D84" s="46" t="s">
        <v>18</v>
      </c>
      <c r="E84" s="44" t="s">
        <v>1927</v>
      </c>
      <c r="F84" s="45">
        <v>171080</v>
      </c>
      <c r="G84" s="84">
        <f>Silnič.hospodářství!E15</f>
        <v>88496.5</v>
      </c>
      <c r="H84" s="97">
        <f>Silnič.hospodářství!F95</f>
        <v>88496.5</v>
      </c>
      <c r="I84" s="90"/>
      <c r="J84" s="39"/>
    </row>
    <row r="85" spans="1:10" x14ac:dyDescent="0.2">
      <c r="A85" s="40"/>
      <c r="B85" s="41" t="s">
        <v>2</v>
      </c>
      <c r="C85" s="70">
        <v>92307</v>
      </c>
      <c r="D85" s="46" t="s">
        <v>19</v>
      </c>
      <c r="E85" s="44" t="s">
        <v>55</v>
      </c>
      <c r="F85" s="45">
        <v>3608.19</v>
      </c>
      <c r="G85" s="84">
        <f>Kultura!E16</f>
        <v>0</v>
      </c>
      <c r="H85" s="97">
        <f>Kultura!F144</f>
        <v>0</v>
      </c>
      <c r="I85" s="90"/>
      <c r="J85" s="39"/>
    </row>
    <row r="86" spans="1:10" x14ac:dyDescent="0.2">
      <c r="A86" s="40"/>
      <c r="B86" s="41" t="s">
        <v>2</v>
      </c>
      <c r="C86" s="70">
        <v>92308</v>
      </c>
      <c r="D86" s="46" t="s">
        <v>21</v>
      </c>
      <c r="E86" s="44" t="s">
        <v>22</v>
      </c>
      <c r="F86" s="45">
        <v>0</v>
      </c>
      <c r="G86" s="84">
        <v>0</v>
      </c>
      <c r="H86" s="97">
        <v>0</v>
      </c>
      <c r="I86" s="90"/>
      <c r="J86" s="39"/>
    </row>
    <row r="87" spans="1:10" x14ac:dyDescent="0.2">
      <c r="A87" s="40"/>
      <c r="B87" s="41" t="s">
        <v>2</v>
      </c>
      <c r="C87" s="70">
        <v>92309</v>
      </c>
      <c r="D87" s="46" t="s">
        <v>23</v>
      </c>
      <c r="E87" s="44" t="s">
        <v>24</v>
      </c>
      <c r="F87" s="45">
        <v>0</v>
      </c>
      <c r="G87" s="84">
        <v>0</v>
      </c>
      <c r="H87" s="97">
        <v>0</v>
      </c>
      <c r="I87" s="90"/>
      <c r="J87" s="39"/>
    </row>
    <row r="88" spans="1:10" x14ac:dyDescent="0.2">
      <c r="A88" s="64"/>
      <c r="B88" s="41" t="s">
        <v>2</v>
      </c>
      <c r="C88" s="42">
        <v>92314</v>
      </c>
      <c r="D88" s="43" t="s">
        <v>41</v>
      </c>
      <c r="E88" s="44" t="s">
        <v>56</v>
      </c>
      <c r="F88" s="45">
        <v>128087.25</v>
      </c>
      <c r="G88" s="2570">
        <f>Investice!E12</f>
        <v>110408.78</v>
      </c>
      <c r="H88" s="97">
        <f>Investice!F51</f>
        <v>110408.78</v>
      </c>
      <c r="I88" s="90"/>
      <c r="J88" s="39"/>
    </row>
    <row r="89" spans="1:10" ht="13.5" thickBot="1" x14ac:dyDescent="0.25">
      <c r="A89" s="64"/>
      <c r="B89" s="41" t="s">
        <v>2</v>
      </c>
      <c r="C89" s="42">
        <v>92321</v>
      </c>
      <c r="D89" s="43" t="s">
        <v>1928</v>
      </c>
      <c r="E89" s="44" t="s">
        <v>1929</v>
      </c>
      <c r="F89" s="63">
        <v>0</v>
      </c>
      <c r="G89" s="87">
        <f>'Dopr. obslužnost'!E72</f>
        <v>400</v>
      </c>
      <c r="H89" s="100">
        <f>'Dopr. obslužnost'!F72</f>
        <v>400</v>
      </c>
      <c r="I89" s="90"/>
      <c r="J89" s="39"/>
    </row>
    <row r="90" spans="1:10" ht="13.5" thickBot="1" x14ac:dyDescent="0.25">
      <c r="A90" s="30" t="s">
        <v>1</v>
      </c>
      <c r="B90" s="31" t="s">
        <v>6</v>
      </c>
      <c r="C90" s="32">
        <v>924</v>
      </c>
      <c r="D90" s="15" t="s">
        <v>6</v>
      </c>
      <c r="E90" s="34" t="s">
        <v>57</v>
      </c>
      <c r="F90" s="17">
        <f>SUM(F91:F91)</f>
        <v>55275</v>
      </c>
      <c r="G90" s="81">
        <f>SUM(G91:G91)</f>
        <v>18000</v>
      </c>
      <c r="H90" s="94">
        <f>SUM(H91)</f>
        <v>18000</v>
      </c>
      <c r="I90" s="89"/>
      <c r="J90" s="39"/>
    </row>
    <row r="91" spans="1:10" ht="13.5" thickBot="1" x14ac:dyDescent="0.25">
      <c r="A91" s="35"/>
      <c r="B91" s="36" t="s">
        <v>2</v>
      </c>
      <c r="C91" s="37">
        <v>92403</v>
      </c>
      <c r="D91" s="21" t="s">
        <v>33</v>
      </c>
      <c r="E91" s="38" t="s">
        <v>34</v>
      </c>
      <c r="F91" s="23">
        <v>55275</v>
      </c>
      <c r="G91" s="82">
        <f>Ekonomika!E14</f>
        <v>18000</v>
      </c>
      <c r="H91" s="95">
        <f>Ekonomika!F58+Ekonomika!F66</f>
        <v>18000</v>
      </c>
      <c r="I91" s="90"/>
      <c r="J91" s="39"/>
    </row>
    <row r="92" spans="1:10" ht="13.5" thickBot="1" x14ac:dyDescent="0.25">
      <c r="A92" s="12" t="s">
        <v>1</v>
      </c>
      <c r="B92" s="13" t="s">
        <v>6</v>
      </c>
      <c r="C92" s="14">
        <v>925</v>
      </c>
      <c r="D92" s="15" t="s">
        <v>6</v>
      </c>
      <c r="E92" s="16" t="s">
        <v>58</v>
      </c>
      <c r="F92" s="17">
        <f>F93</f>
        <v>9428</v>
      </c>
      <c r="G92" s="81">
        <f>G93</f>
        <v>10445.700000000001</v>
      </c>
      <c r="H92" s="94">
        <f>SUM(H93)</f>
        <v>10445.700000000001</v>
      </c>
      <c r="I92" s="89"/>
      <c r="J92" s="39"/>
    </row>
    <row r="93" spans="1:10" ht="13.5" thickBot="1" x14ac:dyDescent="0.25">
      <c r="A93" s="24"/>
      <c r="B93" s="25" t="s">
        <v>2</v>
      </c>
      <c r="C93" s="26">
        <v>92515</v>
      </c>
      <c r="D93" s="27" t="s">
        <v>10</v>
      </c>
      <c r="E93" s="28" t="s">
        <v>11</v>
      </c>
      <c r="F93" s="29">
        <v>9428</v>
      </c>
      <c r="G93" s="83">
        <f>Ředitel!E14</f>
        <v>10445.700000000001</v>
      </c>
      <c r="H93" s="96">
        <f>Ředitel!F172</f>
        <v>10445.700000000001</v>
      </c>
      <c r="I93" s="90"/>
      <c r="J93" s="39"/>
    </row>
    <row r="94" spans="1:10" ht="13.5" thickBot="1" x14ac:dyDescent="0.25">
      <c r="A94" s="12" t="s">
        <v>1</v>
      </c>
      <c r="B94" s="13" t="s">
        <v>6</v>
      </c>
      <c r="C94" s="14">
        <v>931</v>
      </c>
      <c r="D94" s="15" t="s">
        <v>6</v>
      </c>
      <c r="E94" s="16" t="s">
        <v>59</v>
      </c>
      <c r="F94" s="17">
        <f>F95</f>
        <v>10000</v>
      </c>
      <c r="G94" s="81">
        <f>G95</f>
        <v>10000</v>
      </c>
      <c r="H94" s="94">
        <f>SUM(H95)</f>
        <v>10000</v>
      </c>
      <c r="I94" s="89"/>
      <c r="J94" s="39"/>
    </row>
    <row r="95" spans="1:10" ht="13.5" thickBot="1" x14ac:dyDescent="0.25">
      <c r="A95" s="18"/>
      <c r="B95" s="19" t="s">
        <v>2</v>
      </c>
      <c r="C95" s="20">
        <v>93101</v>
      </c>
      <c r="D95" s="21" t="s">
        <v>8</v>
      </c>
      <c r="E95" s="57" t="s">
        <v>9</v>
      </c>
      <c r="F95" s="23">
        <v>10000</v>
      </c>
      <c r="G95" s="82">
        <f>Hejtman!E15</f>
        <v>10000</v>
      </c>
      <c r="H95" s="95">
        <f>Hejtman!F167</f>
        <v>10000</v>
      </c>
      <c r="I95" s="90"/>
      <c r="J95" s="39"/>
    </row>
    <row r="96" spans="1:10" ht="13.5" thickBot="1" x14ac:dyDescent="0.25">
      <c r="A96" s="12" t="s">
        <v>1</v>
      </c>
      <c r="B96" s="13" t="s">
        <v>6</v>
      </c>
      <c r="C96" s="14">
        <v>932</v>
      </c>
      <c r="D96" s="15" t="s">
        <v>6</v>
      </c>
      <c r="E96" s="16" t="s">
        <v>60</v>
      </c>
      <c r="F96" s="17">
        <f>F97</f>
        <v>28820</v>
      </c>
      <c r="G96" s="81">
        <f>G97</f>
        <v>25000</v>
      </c>
      <c r="H96" s="94">
        <f>SUM(H97)</f>
        <v>25000</v>
      </c>
      <c r="I96" s="89"/>
      <c r="J96" s="39"/>
    </row>
    <row r="97" spans="1:10" ht="13.5" thickBot="1" x14ac:dyDescent="0.25">
      <c r="A97" s="18"/>
      <c r="B97" s="19" t="s">
        <v>2</v>
      </c>
      <c r="C97" s="20">
        <v>93208</v>
      </c>
      <c r="D97" s="21" t="s">
        <v>21</v>
      </c>
      <c r="E97" s="44" t="s">
        <v>22</v>
      </c>
      <c r="F97" s="23">
        <v>28820</v>
      </c>
      <c r="G97" s="82">
        <f>ŽP!E18</f>
        <v>25000</v>
      </c>
      <c r="H97" s="95">
        <f>ŽP!F166</f>
        <v>25000</v>
      </c>
      <c r="I97" s="90"/>
      <c r="J97" s="39"/>
    </row>
    <row r="98" spans="1:10" ht="13.5" thickBot="1" x14ac:dyDescent="0.25">
      <c r="A98" s="12" t="s">
        <v>1</v>
      </c>
      <c r="B98" s="13" t="s">
        <v>6</v>
      </c>
      <c r="C98" s="14">
        <v>934</v>
      </c>
      <c r="D98" s="15" t="s">
        <v>6</v>
      </c>
      <c r="E98" s="16" t="s">
        <v>61</v>
      </c>
      <c r="F98" s="17">
        <f>F99</f>
        <v>2000</v>
      </c>
      <c r="G98" s="81">
        <f>G99</f>
        <v>2000</v>
      </c>
      <c r="H98" s="94">
        <f>SUM(H99)</f>
        <v>2000</v>
      </c>
      <c r="I98" s="89"/>
      <c r="J98" s="39"/>
    </row>
    <row r="99" spans="1:10" ht="13.5" thickBot="1" x14ac:dyDescent="0.25">
      <c r="A99" s="24"/>
      <c r="B99" s="25" t="s">
        <v>2</v>
      </c>
      <c r="C99" s="26">
        <v>93408</v>
      </c>
      <c r="D99" s="27" t="s">
        <v>21</v>
      </c>
      <c r="E99" s="44" t="s">
        <v>22</v>
      </c>
      <c r="F99" s="29">
        <v>2000</v>
      </c>
      <c r="G99" s="83">
        <f>ŽP!E19</f>
        <v>2000</v>
      </c>
      <c r="H99" s="96">
        <f>ŽP!F183</f>
        <v>2000</v>
      </c>
      <c r="I99" s="90"/>
      <c r="J99" s="39"/>
    </row>
    <row r="100" spans="1:10" ht="13.5" thickBot="1" x14ac:dyDescent="0.25">
      <c r="A100" s="12" t="s">
        <v>1</v>
      </c>
      <c r="B100" s="13" t="s">
        <v>6</v>
      </c>
      <c r="C100" s="14">
        <v>926</v>
      </c>
      <c r="D100" s="15" t="s">
        <v>6</v>
      </c>
      <c r="E100" s="16" t="s">
        <v>62</v>
      </c>
      <c r="F100" s="17">
        <f>SUM(F101:F109)</f>
        <v>110820</v>
      </c>
      <c r="G100" s="81">
        <f>SUM(G101:G109)</f>
        <v>111450</v>
      </c>
      <c r="H100" s="94">
        <f>SUM(H101:H109)</f>
        <v>111450</v>
      </c>
      <c r="I100" s="89"/>
      <c r="J100" s="39"/>
    </row>
    <row r="101" spans="1:10" x14ac:dyDescent="0.2">
      <c r="A101" s="53"/>
      <c r="B101" s="54" t="s">
        <v>2</v>
      </c>
      <c r="C101" s="71" t="s">
        <v>63</v>
      </c>
      <c r="D101" s="72" t="s">
        <v>6</v>
      </c>
      <c r="E101" s="57" t="s">
        <v>64</v>
      </c>
      <c r="F101" s="58">
        <v>0</v>
      </c>
      <c r="G101" s="86">
        <v>0</v>
      </c>
      <c r="H101" s="99">
        <v>0</v>
      </c>
      <c r="I101" s="90"/>
      <c r="J101" s="39"/>
    </row>
    <row r="102" spans="1:10" x14ac:dyDescent="0.2">
      <c r="A102" s="53"/>
      <c r="B102" s="54" t="s">
        <v>2</v>
      </c>
      <c r="C102" s="71">
        <v>92601</v>
      </c>
      <c r="D102" s="72" t="s">
        <v>8</v>
      </c>
      <c r="E102" s="57" t="s">
        <v>9</v>
      </c>
      <c r="F102" s="58">
        <v>14800</v>
      </c>
      <c r="G102" s="86">
        <f>Hejtman!E16</f>
        <v>15000</v>
      </c>
      <c r="H102" s="99">
        <f>Hejtman!F155</f>
        <v>15000</v>
      </c>
      <c r="I102" s="90"/>
      <c r="J102" s="39"/>
    </row>
    <row r="103" spans="1:10" x14ac:dyDescent="0.2">
      <c r="A103" s="40"/>
      <c r="B103" s="41" t="s">
        <v>2</v>
      </c>
      <c r="C103" s="70">
        <v>92602</v>
      </c>
      <c r="D103" s="46" t="s">
        <v>31</v>
      </c>
      <c r="E103" s="44" t="s">
        <v>32</v>
      </c>
      <c r="F103" s="45">
        <v>32220</v>
      </c>
      <c r="G103" s="84">
        <f>Rozvoj!E13</f>
        <v>32650</v>
      </c>
      <c r="H103" s="97">
        <f>Rozvoj!F158</f>
        <v>32650</v>
      </c>
      <c r="I103" s="90"/>
    </row>
    <row r="104" spans="1:10" x14ac:dyDescent="0.2">
      <c r="A104" s="40"/>
      <c r="B104" s="41" t="s">
        <v>2</v>
      </c>
      <c r="C104" s="70">
        <v>92604</v>
      </c>
      <c r="D104" s="46" t="s">
        <v>14</v>
      </c>
      <c r="E104" s="44" t="s">
        <v>15</v>
      </c>
      <c r="F104" s="45">
        <v>23980</v>
      </c>
      <c r="G104" s="84">
        <f>OŠMTSV!E17</f>
        <v>23980</v>
      </c>
      <c r="H104" s="97">
        <f>OŠMTSV!F184</f>
        <v>23980</v>
      </c>
      <c r="I104" s="90"/>
    </row>
    <row r="105" spans="1:10" x14ac:dyDescent="0.2">
      <c r="A105" s="40"/>
      <c r="B105" s="41" t="s">
        <v>2</v>
      </c>
      <c r="C105" s="70">
        <v>92605</v>
      </c>
      <c r="D105" s="46" t="s">
        <v>16</v>
      </c>
      <c r="E105" s="44" t="s">
        <v>17</v>
      </c>
      <c r="F105" s="45">
        <v>1000</v>
      </c>
      <c r="G105" s="84">
        <f>Sociální!E16</f>
        <v>1000</v>
      </c>
      <c r="H105" s="97">
        <f>Sociální!F158</f>
        <v>1000</v>
      </c>
      <c r="I105" s="90"/>
    </row>
    <row r="106" spans="1:10" x14ac:dyDescent="0.2">
      <c r="A106" s="40"/>
      <c r="B106" s="41" t="s">
        <v>2</v>
      </c>
      <c r="C106" s="70">
        <v>92606</v>
      </c>
      <c r="D106" s="46" t="s">
        <v>18</v>
      </c>
      <c r="E106" s="44" t="s">
        <v>1927</v>
      </c>
      <c r="F106" s="45">
        <v>6600</v>
      </c>
      <c r="G106" s="84">
        <f>Silnič.hospodářství!E16</f>
        <v>6600</v>
      </c>
      <c r="H106" s="97">
        <f>Silnič.hospodářství!F135</f>
        <v>6600</v>
      </c>
      <c r="I106" s="90"/>
    </row>
    <row r="107" spans="1:10" x14ac:dyDescent="0.2">
      <c r="A107" s="40"/>
      <c r="B107" s="41" t="s">
        <v>2</v>
      </c>
      <c r="C107" s="70">
        <v>92607</v>
      </c>
      <c r="D107" s="46" t="s">
        <v>19</v>
      </c>
      <c r="E107" s="44" t="s">
        <v>55</v>
      </c>
      <c r="F107" s="45">
        <v>15000</v>
      </c>
      <c r="G107" s="84">
        <f>Kultura!E17</f>
        <v>15000</v>
      </c>
      <c r="H107" s="97">
        <f>Kultura!F159</f>
        <v>15000</v>
      </c>
      <c r="I107" s="90"/>
    </row>
    <row r="108" spans="1:10" x14ac:dyDescent="0.2">
      <c r="A108" s="40"/>
      <c r="B108" s="41" t="s">
        <v>2</v>
      </c>
      <c r="C108" s="70">
        <v>92608</v>
      </c>
      <c r="D108" s="46" t="s">
        <v>21</v>
      </c>
      <c r="E108" s="44" t="s">
        <v>22</v>
      </c>
      <c r="F108" s="45">
        <v>15320</v>
      </c>
      <c r="G108" s="84">
        <f>ŽP!E16</f>
        <v>15320</v>
      </c>
      <c r="H108" s="97">
        <f>ŽP!F152</f>
        <v>15320</v>
      </c>
      <c r="I108" s="90"/>
    </row>
    <row r="109" spans="1:10" ht="13.5" thickBot="1" x14ac:dyDescent="0.25">
      <c r="A109" s="40"/>
      <c r="B109" s="41" t="s">
        <v>2</v>
      </c>
      <c r="C109" s="70">
        <v>92609</v>
      </c>
      <c r="D109" s="46" t="s">
        <v>23</v>
      </c>
      <c r="E109" s="44" t="s">
        <v>24</v>
      </c>
      <c r="F109" s="45">
        <v>1900</v>
      </c>
      <c r="G109" s="84">
        <f>Zdravotnictví!E15</f>
        <v>1900</v>
      </c>
      <c r="H109" s="97">
        <f>Zdravotnictví!F87</f>
        <v>1900</v>
      </c>
      <c r="I109" s="90"/>
    </row>
    <row r="110" spans="1:10" ht="13.5" thickBot="1" x14ac:dyDescent="0.25">
      <c r="A110" s="12" t="s">
        <v>1</v>
      </c>
      <c r="B110" s="13" t="s">
        <v>6</v>
      </c>
      <c r="C110" s="14">
        <v>927</v>
      </c>
      <c r="D110" s="15" t="s">
        <v>6</v>
      </c>
      <c r="E110" s="16" t="s">
        <v>1946</v>
      </c>
      <c r="F110" s="17">
        <f>F111</f>
        <v>0</v>
      </c>
      <c r="G110" s="81">
        <f>G111</f>
        <v>0</v>
      </c>
      <c r="H110" s="94">
        <f>SUM(H111)</f>
        <v>0</v>
      </c>
      <c r="I110" s="90"/>
    </row>
    <row r="111" spans="1:10" ht="13.5" thickBot="1" x14ac:dyDescent="0.25">
      <c r="A111" s="24"/>
      <c r="B111" s="25" t="s">
        <v>2</v>
      </c>
      <c r="C111" s="26">
        <v>92708</v>
      </c>
      <c r="D111" s="27" t="s">
        <v>21</v>
      </c>
      <c r="E111" s="44" t="s">
        <v>22</v>
      </c>
      <c r="F111" s="29">
        <v>0</v>
      </c>
      <c r="G111" s="83">
        <f>ŽP!E31</f>
        <v>0</v>
      </c>
      <c r="H111" s="96">
        <f>ŽP!F203</f>
        <v>0</v>
      </c>
      <c r="I111" s="90"/>
    </row>
    <row r="112" spans="1:10" s="75" customFormat="1" ht="24.75" thickBot="1" x14ac:dyDescent="0.25">
      <c r="A112" s="73" t="s">
        <v>1</v>
      </c>
      <c r="B112" s="3062" t="s">
        <v>65</v>
      </c>
      <c r="C112" s="3063"/>
      <c r="D112" s="3063"/>
      <c r="E112" s="3063"/>
      <c r="F112" s="74">
        <f>F7+F10+F12+F19+F28+F50+F60+F73+F78+F90+F92+F94+F96+F98+F100+F45+F110</f>
        <v>3886424.12</v>
      </c>
      <c r="G112" s="74">
        <f>G7+G10+G12+G19+G28+G50+G60+G73+G78+G90+G92+G94+G96+G98+G100+G45+G110</f>
        <v>4927593.4000000004</v>
      </c>
      <c r="H112" s="74">
        <f>H7+H10+H12+H19+H28+H50+H60+H73+H78+H90+H92+H94+H96+H98+H100+H45+H110</f>
        <v>4932507.2</v>
      </c>
      <c r="I112" s="76"/>
    </row>
    <row r="113" spans="1:9" x14ac:dyDescent="0.2">
      <c r="F113" s="76"/>
      <c r="G113" s="77"/>
      <c r="H113" s="77"/>
      <c r="I113" s="77"/>
    </row>
    <row r="114" spans="1:9" ht="13.5" thickBot="1" x14ac:dyDescent="0.25">
      <c r="G114" s="77"/>
    </row>
    <row r="115" spans="1:9" ht="24.75" customHeight="1" thickBot="1" x14ac:dyDescent="0.25">
      <c r="A115" s="2379" t="s">
        <v>1</v>
      </c>
      <c r="B115" s="3060" t="s">
        <v>1932</v>
      </c>
      <c r="C115" s="3061"/>
      <c r="D115" s="3061"/>
      <c r="E115" s="3061"/>
      <c r="F115" s="2380">
        <v>3886424.12</v>
      </c>
      <c r="G115" s="2380">
        <f>4927593.4</f>
        <v>4927593.4000000004</v>
      </c>
      <c r="H115" s="2380">
        <f>4927593.4+4913.8</f>
        <v>4932507.2</v>
      </c>
    </row>
    <row r="116" spans="1:9" ht="13.5" thickBot="1" x14ac:dyDescent="0.25">
      <c r="F116" s="77"/>
      <c r="G116" s="77"/>
    </row>
    <row r="117" spans="1:9" ht="24.75" customHeight="1" thickBot="1" x14ac:dyDescent="0.25">
      <c r="A117" s="2381" t="s">
        <v>1</v>
      </c>
      <c r="B117" s="3058" t="s">
        <v>1931</v>
      </c>
      <c r="C117" s="3059"/>
      <c r="D117" s="3059"/>
      <c r="E117" s="3059"/>
      <c r="F117" s="2382">
        <f>F115-F112</f>
        <v>0</v>
      </c>
      <c r="G117" s="2382">
        <f>G115-G112</f>
        <v>0</v>
      </c>
      <c r="H117" s="2382">
        <f>H115-H112</f>
        <v>0</v>
      </c>
    </row>
    <row r="120" spans="1:9" x14ac:dyDescent="0.2">
      <c r="E120" s="77"/>
    </row>
  </sheetData>
  <mergeCells count="5">
    <mergeCell ref="B117:E117"/>
    <mergeCell ref="B115:E115"/>
    <mergeCell ref="B112:E112"/>
    <mergeCell ref="A1:H1"/>
    <mergeCell ref="A3:H3"/>
  </mergeCells>
  <printOptions horizontalCentered="1"/>
  <pageMargins left="7.874015748031496E-2" right="7.874015748031496E-2" top="0.19685039370078741" bottom="0.19685039370078741" header="0.31496062992125984" footer="0.31496062992125984"/>
  <pageSetup paperSize="9" scale="97" orientation="portrait" r:id="rId1"/>
  <headerFooter alignWithMargins="0"/>
  <rowBreaks count="1" manualBreakCount="1">
    <brk id="59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</sheetPr>
  <dimension ref="A1:V177"/>
  <sheetViews>
    <sheetView zoomScaleNormal="100" zoomScaleSheetLayoutView="75" workbookViewId="0">
      <selection sqref="A1:G1"/>
    </sheetView>
  </sheetViews>
  <sheetFormatPr defaultColWidth="9.140625" defaultRowHeight="11.25" x14ac:dyDescent="0.2"/>
  <cols>
    <col min="1" max="1" width="8.7109375" style="186" customWidth="1"/>
    <col min="2" max="2" width="3.5703125" style="188" customWidth="1"/>
    <col min="3" max="3" width="10" style="186" customWidth="1"/>
    <col min="4" max="4" width="49.42578125" style="186" customWidth="1"/>
    <col min="5" max="5" width="11" style="186" customWidth="1"/>
    <col min="6" max="6" width="12.140625" style="186" customWidth="1"/>
    <col min="7" max="7" width="11.5703125" style="186" customWidth="1"/>
    <col min="8" max="8" width="17.5703125" style="188" customWidth="1"/>
    <col min="9" max="9" width="9.140625" style="186"/>
    <col min="10" max="10" width="9.140625" style="187"/>
    <col min="11" max="11" width="9.42578125" style="187" bestFit="1" customWidth="1"/>
    <col min="12" max="12" width="26.140625" style="186" customWidth="1"/>
    <col min="13" max="13" width="36.5703125" style="186" customWidth="1"/>
    <col min="14" max="16384" width="9.140625" style="186"/>
  </cols>
  <sheetData>
    <row r="1" spans="1:22" ht="18" customHeight="1" x14ac:dyDescent="0.25">
      <c r="A1" s="3014" t="s">
        <v>1937</v>
      </c>
      <c r="B1" s="3014"/>
      <c r="C1" s="3014"/>
      <c r="D1" s="3014"/>
      <c r="E1" s="3014"/>
      <c r="F1" s="3014"/>
      <c r="G1" s="3014"/>
      <c r="H1" s="91"/>
    </row>
    <row r="2" spans="1:22" ht="12.75" customHeight="1" x14ac:dyDescent="0.2"/>
    <row r="3" spans="1:22" s="3" customFormat="1" ht="15.75" x14ac:dyDescent="0.25">
      <c r="A3" s="3064" t="s">
        <v>105</v>
      </c>
      <c r="B3" s="3064"/>
      <c r="C3" s="3064"/>
      <c r="D3" s="3064"/>
      <c r="E3" s="3064"/>
      <c r="F3" s="3064"/>
      <c r="G3" s="3064"/>
      <c r="H3" s="92"/>
      <c r="I3" s="189"/>
      <c r="J3" s="190"/>
      <c r="K3" s="190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</row>
    <row r="4" spans="1:22" s="3" customFormat="1" ht="15.75" x14ac:dyDescent="0.25">
      <c r="B4" s="162"/>
      <c r="C4" s="162"/>
      <c r="D4" s="162"/>
      <c r="E4" s="162"/>
      <c r="F4" s="162"/>
      <c r="G4" s="162"/>
      <c r="H4" s="162"/>
      <c r="I4" s="189"/>
      <c r="J4" s="190"/>
      <c r="K4" s="190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</row>
    <row r="5" spans="1:22" s="163" customFormat="1" ht="15.75" customHeight="1" x14ac:dyDescent="0.25">
      <c r="B5" s="164"/>
      <c r="C5" s="3065" t="s">
        <v>2207</v>
      </c>
      <c r="D5" s="3065"/>
      <c r="E5" s="3065"/>
      <c r="F5" s="165"/>
      <c r="G5" s="165"/>
      <c r="H5" s="165"/>
      <c r="I5" s="191"/>
      <c r="J5" s="192"/>
      <c r="K5" s="192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</row>
    <row r="6" spans="1:22" s="193" customFormat="1" ht="12" thickBot="1" x14ac:dyDescent="0.3">
      <c r="B6" s="194"/>
      <c r="C6" s="194"/>
      <c r="D6" s="194"/>
      <c r="E6" s="166" t="s">
        <v>106</v>
      </c>
      <c r="F6" s="166"/>
      <c r="G6" s="195"/>
      <c r="J6" s="196"/>
      <c r="K6" s="196"/>
    </row>
    <row r="7" spans="1:22" s="197" customFormat="1" ht="12.75" customHeight="1" x14ac:dyDescent="0.25">
      <c r="B7" s="400"/>
      <c r="C7" s="3066" t="s">
        <v>142</v>
      </c>
      <c r="D7" s="3068" t="s">
        <v>143</v>
      </c>
      <c r="E7" s="3070" t="s">
        <v>1947</v>
      </c>
      <c r="F7" s="88"/>
      <c r="H7" s="193"/>
      <c r="I7" s="193"/>
      <c r="J7" s="196"/>
      <c r="K7" s="196"/>
      <c r="L7" s="193"/>
      <c r="M7" s="193"/>
      <c r="N7" s="193"/>
      <c r="O7" s="193"/>
      <c r="P7" s="193"/>
      <c r="Q7" s="193"/>
      <c r="R7" s="193"/>
      <c r="S7" s="193"/>
      <c r="T7" s="193"/>
      <c r="U7" s="193"/>
      <c r="V7" s="193"/>
    </row>
    <row r="8" spans="1:22" s="193" customFormat="1" ht="12.75" customHeight="1" thickBot="1" x14ac:dyDescent="0.3">
      <c r="B8" s="400"/>
      <c r="C8" s="3067"/>
      <c r="D8" s="3069"/>
      <c r="E8" s="3071"/>
      <c r="F8" s="88"/>
      <c r="J8" s="196"/>
      <c r="K8" s="196"/>
    </row>
    <row r="9" spans="1:22" s="193" customFormat="1" ht="12.75" customHeight="1" thickBot="1" x14ac:dyDescent="0.3">
      <c r="B9" s="167"/>
      <c r="C9" s="168" t="s">
        <v>103</v>
      </c>
      <c r="D9" s="169" t="s">
        <v>144</v>
      </c>
      <c r="E9" s="170">
        <f>SUM(E10:E16)</f>
        <v>65624.800000000003</v>
      </c>
      <c r="F9" s="171"/>
      <c r="H9" s="198"/>
      <c r="J9" s="196"/>
      <c r="K9" s="196"/>
    </row>
    <row r="10" spans="1:22" s="199" customFormat="1" ht="12.75" customHeight="1" x14ac:dyDescent="0.2">
      <c r="B10" s="172"/>
      <c r="C10" s="173" t="s">
        <v>145</v>
      </c>
      <c r="D10" s="174" t="s">
        <v>146</v>
      </c>
      <c r="E10" s="175">
        <f>F23</f>
        <v>4894.8</v>
      </c>
      <c r="F10" s="176"/>
      <c r="H10" s="198"/>
      <c r="J10" s="200"/>
      <c r="K10" s="201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</row>
    <row r="11" spans="1:22" s="199" customFormat="1" ht="12.75" customHeight="1" x14ac:dyDescent="0.2">
      <c r="B11" s="172"/>
      <c r="C11" s="177" t="s">
        <v>147</v>
      </c>
      <c r="D11" s="178" t="s">
        <v>148</v>
      </c>
      <c r="E11" s="179">
        <f>F47</f>
        <v>17661</v>
      </c>
      <c r="F11" s="176"/>
      <c r="H11" s="198"/>
      <c r="J11" s="200"/>
      <c r="K11" s="201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3"/>
    </row>
    <row r="12" spans="1:22" s="199" customFormat="1" ht="12.75" customHeight="1" x14ac:dyDescent="0.2">
      <c r="B12" s="172"/>
      <c r="C12" s="177" t="s">
        <v>1564</v>
      </c>
      <c r="D12" s="178" t="s">
        <v>1565</v>
      </c>
      <c r="E12" s="179">
        <f>F111</f>
        <v>50</v>
      </c>
      <c r="F12" s="176"/>
      <c r="H12" s="198"/>
      <c r="J12" s="200"/>
      <c r="K12" s="201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</row>
    <row r="13" spans="1:22" s="199" customFormat="1" ht="12.75" customHeight="1" x14ac:dyDescent="0.2">
      <c r="B13" s="172"/>
      <c r="C13" s="177" t="s">
        <v>149</v>
      </c>
      <c r="D13" s="178" t="s">
        <v>150</v>
      </c>
      <c r="E13" s="180">
        <f>F121</f>
        <v>18019</v>
      </c>
      <c r="F13" s="176"/>
      <c r="H13" s="198"/>
      <c r="J13" s="200"/>
      <c r="K13" s="201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</row>
    <row r="14" spans="1:22" s="199" customFormat="1" ht="12.75" customHeight="1" x14ac:dyDescent="0.2">
      <c r="B14" s="172"/>
      <c r="C14" s="177" t="s">
        <v>151</v>
      </c>
      <c r="D14" s="178" t="s">
        <v>1658</v>
      </c>
      <c r="E14" s="180">
        <f>F146</f>
        <v>0</v>
      </c>
      <c r="F14" s="182"/>
      <c r="H14" s="198"/>
      <c r="J14" s="200"/>
      <c r="K14" s="201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</row>
    <row r="15" spans="1:22" s="199" customFormat="1" ht="12.75" customHeight="1" x14ac:dyDescent="0.2">
      <c r="B15" s="172"/>
      <c r="C15" s="177" t="s">
        <v>152</v>
      </c>
      <c r="D15" s="178" t="s">
        <v>1659</v>
      </c>
      <c r="E15" s="180">
        <f>F167</f>
        <v>10000</v>
      </c>
      <c r="F15" s="182"/>
      <c r="H15" s="198"/>
      <c r="J15" s="200"/>
      <c r="K15" s="201"/>
      <c r="L15" s="193"/>
      <c r="M15" s="193"/>
      <c r="N15" s="193"/>
      <c r="O15" s="193"/>
      <c r="P15" s="193"/>
      <c r="Q15" s="193"/>
      <c r="R15" s="193"/>
      <c r="S15" s="193"/>
      <c r="T15" s="193"/>
      <c r="U15" s="193"/>
      <c r="V15" s="193"/>
    </row>
    <row r="16" spans="1:22" s="199" customFormat="1" ht="12.75" customHeight="1" thickBot="1" x14ac:dyDescent="0.25">
      <c r="B16" s="172"/>
      <c r="C16" s="1847" t="s">
        <v>153</v>
      </c>
      <c r="D16" s="1848" t="s">
        <v>1660</v>
      </c>
      <c r="E16" s="1598">
        <f>F155</f>
        <v>15000</v>
      </c>
      <c r="F16" s="182"/>
      <c r="H16" s="190"/>
      <c r="J16" s="200"/>
      <c r="K16" s="201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</row>
    <row r="17" spans="1:22" s="3" customFormat="1" ht="12" customHeight="1" x14ac:dyDescent="0.25">
      <c r="B17" s="183"/>
      <c r="C17" s="2"/>
      <c r="D17" s="2"/>
      <c r="E17" s="2"/>
      <c r="F17" s="2"/>
      <c r="H17" s="189"/>
      <c r="I17" s="189"/>
      <c r="J17" s="190"/>
      <c r="K17" s="190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</row>
    <row r="18" spans="1:22" s="3" customFormat="1" ht="12" customHeight="1" x14ac:dyDescent="0.25">
      <c r="B18" s="183"/>
      <c r="C18" s="2"/>
      <c r="D18" s="2"/>
      <c r="E18" s="2"/>
      <c r="F18" s="2"/>
      <c r="G18" s="184"/>
      <c r="H18" s="202"/>
      <c r="I18" s="189"/>
      <c r="J18" s="190"/>
      <c r="K18" s="190"/>
      <c r="L18" s="189"/>
      <c r="M18" s="189"/>
      <c r="N18" s="189"/>
      <c r="O18" s="189"/>
      <c r="P18" s="189"/>
      <c r="Q18" s="189"/>
      <c r="R18" s="189"/>
      <c r="S18" s="189"/>
      <c r="T18" s="189"/>
      <c r="U18" s="189"/>
      <c r="V18" s="189"/>
    </row>
    <row r="19" spans="1:22" s="163" customFormat="1" ht="18.75" customHeight="1" x14ac:dyDescent="0.25">
      <c r="B19" s="185" t="s">
        <v>154</v>
      </c>
      <c r="C19" s="185"/>
      <c r="D19" s="185"/>
      <c r="E19" s="185"/>
      <c r="F19" s="185"/>
      <c r="G19" s="185"/>
      <c r="H19" s="165"/>
      <c r="I19" s="191"/>
      <c r="J19" s="192"/>
      <c r="K19" s="192"/>
      <c r="L19" s="191"/>
      <c r="M19" s="191"/>
      <c r="N19" s="191"/>
      <c r="O19" s="191"/>
      <c r="P19" s="191"/>
      <c r="Q19" s="191"/>
      <c r="R19" s="191"/>
      <c r="S19" s="191"/>
      <c r="T19" s="191"/>
      <c r="U19" s="191"/>
      <c r="V19" s="191"/>
    </row>
    <row r="20" spans="1:22" s="193" customFormat="1" ht="12" thickBot="1" x14ac:dyDescent="0.3">
      <c r="B20" s="194"/>
      <c r="C20" s="194"/>
      <c r="D20" s="194"/>
      <c r="E20" s="166"/>
      <c r="F20" s="166"/>
      <c r="G20" s="166" t="s">
        <v>106</v>
      </c>
      <c r="H20" s="195"/>
      <c r="J20" s="196"/>
      <c r="K20" s="196"/>
    </row>
    <row r="21" spans="1:22" s="197" customFormat="1" ht="16.5" customHeight="1" x14ac:dyDescent="0.25">
      <c r="A21" s="3074" t="s">
        <v>1943</v>
      </c>
      <c r="B21" s="3066" t="s">
        <v>155</v>
      </c>
      <c r="C21" s="3076" t="s">
        <v>156</v>
      </c>
      <c r="D21" s="3068" t="s">
        <v>157</v>
      </c>
      <c r="E21" s="3080" t="s">
        <v>1948</v>
      </c>
      <c r="F21" s="3070" t="s">
        <v>1945</v>
      </c>
      <c r="G21" s="3072" t="s">
        <v>158</v>
      </c>
      <c r="H21" s="193"/>
      <c r="I21" s="196"/>
      <c r="J21" s="196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</row>
    <row r="22" spans="1:22" s="193" customFormat="1" ht="18" customHeight="1" thickBot="1" x14ac:dyDescent="0.3">
      <c r="A22" s="3075"/>
      <c r="B22" s="3067"/>
      <c r="C22" s="3077"/>
      <c r="D22" s="3069"/>
      <c r="E22" s="3081"/>
      <c r="F22" s="3071"/>
      <c r="G22" s="3073"/>
      <c r="I22" s="196"/>
      <c r="J22" s="196"/>
    </row>
    <row r="23" spans="1:22" s="193" customFormat="1" ht="12.75" customHeight="1" thickBot="1" x14ac:dyDescent="0.3">
      <c r="A23" s="205">
        <f>A24+A29</f>
        <v>4894.8</v>
      </c>
      <c r="B23" s="203" t="s">
        <v>2</v>
      </c>
      <c r="C23" s="204" t="s">
        <v>159</v>
      </c>
      <c r="D23" s="169" t="s">
        <v>160</v>
      </c>
      <c r="E23" s="205">
        <f>E24+E29</f>
        <v>4894.8</v>
      </c>
      <c r="F23" s="170">
        <f>F24+F29</f>
        <v>4894.8</v>
      </c>
      <c r="G23" s="206" t="s">
        <v>6</v>
      </c>
      <c r="H23" s="196"/>
      <c r="I23" s="196"/>
      <c r="J23" s="196"/>
    </row>
    <row r="24" spans="1:22" s="193" customFormat="1" ht="12.75" customHeight="1" x14ac:dyDescent="0.25">
      <c r="A24" s="207">
        <f>SUM(A25:A28)</f>
        <v>3142.8</v>
      </c>
      <c r="B24" s="208" t="s">
        <v>161</v>
      </c>
      <c r="C24" s="209" t="s">
        <v>6</v>
      </c>
      <c r="D24" s="210" t="s">
        <v>162</v>
      </c>
      <c r="E24" s="211">
        <f>SUM(E25:E28)</f>
        <v>3142.8</v>
      </c>
      <c r="F24" s="212">
        <f>SUM(F25:F28)</f>
        <v>3142.8</v>
      </c>
      <c r="G24" s="213"/>
      <c r="H24" s="196"/>
      <c r="I24" s="196"/>
      <c r="J24" s="196"/>
    </row>
    <row r="25" spans="1:22" s="199" customFormat="1" ht="12.75" customHeight="1" x14ac:dyDescent="0.2">
      <c r="A25" s="214">
        <v>300</v>
      </c>
      <c r="B25" s="215" t="s">
        <v>161</v>
      </c>
      <c r="C25" s="216" t="s">
        <v>163</v>
      </c>
      <c r="D25" s="217" t="s">
        <v>164</v>
      </c>
      <c r="E25" s="218">
        <v>300</v>
      </c>
      <c r="F25" s="219">
        <v>300</v>
      </c>
      <c r="G25" s="2406"/>
      <c r="H25" s="193"/>
      <c r="I25" s="196"/>
      <c r="J25" s="196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</row>
    <row r="26" spans="1:22" s="199" customFormat="1" ht="12.75" customHeight="1" x14ac:dyDescent="0.2">
      <c r="A26" s="220">
        <v>1532.8</v>
      </c>
      <c r="B26" s="221" t="s">
        <v>161</v>
      </c>
      <c r="C26" s="222" t="s">
        <v>163</v>
      </c>
      <c r="D26" s="223" t="s">
        <v>165</v>
      </c>
      <c r="E26" s="224">
        <v>1532.8</v>
      </c>
      <c r="F26" s="180">
        <v>1532.8</v>
      </c>
      <c r="G26" s="2407"/>
      <c r="H26" s="193"/>
      <c r="I26" s="196"/>
      <c r="J26" s="196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</row>
    <row r="27" spans="1:22" s="199" customFormat="1" ht="12.75" customHeight="1" x14ac:dyDescent="0.2">
      <c r="A27" s="220">
        <v>810</v>
      </c>
      <c r="B27" s="215" t="s">
        <v>161</v>
      </c>
      <c r="C27" s="216" t="s">
        <v>163</v>
      </c>
      <c r="D27" s="217" t="s">
        <v>166</v>
      </c>
      <c r="E27" s="224">
        <v>810</v>
      </c>
      <c r="F27" s="180">
        <v>810</v>
      </c>
      <c r="G27" s="2406"/>
      <c r="H27" s="193"/>
      <c r="I27" s="196"/>
      <c r="J27" s="196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</row>
    <row r="28" spans="1:22" s="199" customFormat="1" ht="12.75" customHeight="1" x14ac:dyDescent="0.2">
      <c r="A28" s="225">
        <v>500</v>
      </c>
      <c r="B28" s="221" t="s">
        <v>161</v>
      </c>
      <c r="C28" s="222" t="s">
        <v>163</v>
      </c>
      <c r="D28" s="223" t="s">
        <v>167</v>
      </c>
      <c r="E28" s="226">
        <v>500</v>
      </c>
      <c r="F28" s="179">
        <v>500</v>
      </c>
      <c r="G28" s="2407"/>
      <c r="H28" s="193"/>
      <c r="I28" s="196"/>
      <c r="J28" s="196"/>
      <c r="K28" s="193"/>
      <c r="L28" s="193"/>
      <c r="M28" s="193"/>
      <c r="N28" s="193"/>
      <c r="O28" s="193"/>
      <c r="P28" s="193"/>
      <c r="Q28" s="193"/>
      <c r="R28" s="193"/>
      <c r="S28" s="193"/>
      <c r="T28" s="193"/>
      <c r="U28" s="193"/>
    </row>
    <row r="29" spans="1:22" s="199" customFormat="1" ht="12.75" customHeight="1" x14ac:dyDescent="0.2">
      <c r="A29" s="227">
        <f>SUM(A30:A40)</f>
        <v>1752</v>
      </c>
      <c r="B29" s="228" t="s">
        <v>161</v>
      </c>
      <c r="C29" s="222" t="s">
        <v>6</v>
      </c>
      <c r="D29" s="229" t="s">
        <v>168</v>
      </c>
      <c r="E29" s="230">
        <f>SUM(E30:E40)</f>
        <v>1752</v>
      </c>
      <c r="F29" s="181">
        <f>SUM(F30:F40)</f>
        <v>1752</v>
      </c>
      <c r="G29" s="2408"/>
      <c r="H29" s="231"/>
      <c r="I29" s="196"/>
      <c r="J29" s="196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</row>
    <row r="30" spans="1:22" s="199" customFormat="1" ht="12.75" customHeight="1" x14ac:dyDescent="0.2">
      <c r="A30" s="220">
        <v>270</v>
      </c>
      <c r="B30" s="221" t="s">
        <v>161</v>
      </c>
      <c r="C30" s="222" t="s">
        <v>163</v>
      </c>
      <c r="D30" s="223" t="s">
        <v>169</v>
      </c>
      <c r="E30" s="224">
        <v>270</v>
      </c>
      <c r="F30" s="180">
        <v>270</v>
      </c>
      <c r="G30" s="2407"/>
      <c r="H30" s="231"/>
      <c r="I30" s="196"/>
      <c r="J30" s="196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</row>
    <row r="31" spans="1:22" s="235" customFormat="1" ht="12.75" customHeight="1" x14ac:dyDescent="0.2">
      <c r="A31" s="412">
        <v>250</v>
      </c>
      <c r="B31" s="215" t="s">
        <v>170</v>
      </c>
      <c r="C31" s="216" t="s">
        <v>163</v>
      </c>
      <c r="D31" s="217" t="s">
        <v>171</v>
      </c>
      <c r="E31" s="232">
        <v>250</v>
      </c>
      <c r="F31" s="233">
        <v>250</v>
      </c>
      <c r="G31" s="2406"/>
      <c r="H31" s="193"/>
      <c r="I31" s="196"/>
      <c r="J31" s="234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3"/>
    </row>
    <row r="32" spans="1:22" s="235" customFormat="1" ht="12.75" customHeight="1" x14ac:dyDescent="0.2">
      <c r="A32" s="412">
        <v>100</v>
      </c>
      <c r="B32" s="221" t="s">
        <v>170</v>
      </c>
      <c r="C32" s="222" t="s">
        <v>172</v>
      </c>
      <c r="D32" s="223" t="s">
        <v>173</v>
      </c>
      <c r="E32" s="232">
        <v>100</v>
      </c>
      <c r="F32" s="233">
        <v>100</v>
      </c>
      <c r="G32" s="2407"/>
      <c r="H32" s="193"/>
      <c r="I32" s="196"/>
      <c r="J32" s="234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</row>
    <row r="33" spans="1:22" s="199" customFormat="1" ht="12.75" customHeight="1" x14ac:dyDescent="0.2">
      <c r="A33" s="412">
        <v>382</v>
      </c>
      <c r="B33" s="221" t="s">
        <v>170</v>
      </c>
      <c r="C33" s="222" t="s">
        <v>174</v>
      </c>
      <c r="D33" s="223" t="s">
        <v>175</v>
      </c>
      <c r="E33" s="232">
        <v>382</v>
      </c>
      <c r="F33" s="233">
        <v>382</v>
      </c>
      <c r="G33" s="2407"/>
      <c r="H33" s="193"/>
      <c r="I33" s="196"/>
      <c r="J33" s="234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</row>
    <row r="34" spans="1:22" s="235" customFormat="1" ht="12.75" customHeight="1" x14ac:dyDescent="0.2">
      <c r="A34" s="412">
        <v>100</v>
      </c>
      <c r="B34" s="236" t="s">
        <v>170</v>
      </c>
      <c r="C34" s="237" t="s">
        <v>176</v>
      </c>
      <c r="D34" s="238" t="s">
        <v>177</v>
      </c>
      <c r="E34" s="232">
        <v>100</v>
      </c>
      <c r="F34" s="233">
        <v>100</v>
      </c>
      <c r="G34" s="239"/>
      <c r="H34" s="193"/>
      <c r="I34" s="196"/>
      <c r="J34" s="234"/>
      <c r="K34" s="193"/>
      <c r="L34" s="193"/>
      <c r="M34" s="193"/>
      <c r="N34" s="193"/>
      <c r="O34" s="193"/>
      <c r="P34" s="193"/>
      <c r="Q34" s="193"/>
      <c r="R34" s="193"/>
      <c r="S34" s="193"/>
      <c r="T34" s="193"/>
      <c r="U34" s="193"/>
    </row>
    <row r="35" spans="1:22" s="235" customFormat="1" ht="12.75" customHeight="1" x14ac:dyDescent="0.2">
      <c r="A35" s="412">
        <v>250</v>
      </c>
      <c r="B35" s="236" t="s">
        <v>170</v>
      </c>
      <c r="C35" s="237" t="s">
        <v>178</v>
      </c>
      <c r="D35" s="238" t="s">
        <v>179</v>
      </c>
      <c r="E35" s="232">
        <v>250</v>
      </c>
      <c r="F35" s="233">
        <v>250</v>
      </c>
      <c r="G35" s="239"/>
      <c r="H35" s="193"/>
      <c r="I35" s="196"/>
      <c r="J35" s="234"/>
      <c r="K35" s="193"/>
      <c r="L35" s="193"/>
      <c r="M35" s="193"/>
      <c r="N35" s="193"/>
      <c r="O35" s="193"/>
      <c r="P35" s="193"/>
      <c r="Q35" s="193"/>
      <c r="R35" s="193"/>
      <c r="S35" s="193"/>
      <c r="T35" s="193"/>
      <c r="U35" s="193"/>
    </row>
    <row r="36" spans="1:22" s="235" customFormat="1" ht="12.75" customHeight="1" x14ac:dyDescent="0.2">
      <c r="A36" s="412">
        <v>150</v>
      </c>
      <c r="B36" s="236" t="s">
        <v>170</v>
      </c>
      <c r="C36" s="237" t="s">
        <v>180</v>
      </c>
      <c r="D36" s="238" t="s">
        <v>181</v>
      </c>
      <c r="E36" s="232">
        <v>150</v>
      </c>
      <c r="F36" s="233">
        <v>150</v>
      </c>
      <c r="G36" s="239"/>
      <c r="H36" s="193"/>
      <c r="I36" s="196"/>
      <c r="J36" s="234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</row>
    <row r="37" spans="1:22" s="235" customFormat="1" ht="12.75" customHeight="1" x14ac:dyDescent="0.2">
      <c r="A37" s="412">
        <v>100</v>
      </c>
      <c r="B37" s="236" t="s">
        <v>170</v>
      </c>
      <c r="C37" s="237" t="s">
        <v>182</v>
      </c>
      <c r="D37" s="238" t="s">
        <v>183</v>
      </c>
      <c r="E37" s="232">
        <v>100</v>
      </c>
      <c r="F37" s="233">
        <v>100</v>
      </c>
      <c r="G37" s="239"/>
      <c r="H37" s="193"/>
      <c r="I37" s="196"/>
      <c r="J37" s="234"/>
      <c r="K37" s="193"/>
      <c r="L37" s="193"/>
      <c r="M37" s="193"/>
      <c r="N37" s="193"/>
      <c r="O37" s="193"/>
      <c r="P37" s="193"/>
      <c r="Q37" s="193"/>
      <c r="R37" s="193"/>
      <c r="S37" s="193"/>
      <c r="T37" s="193"/>
      <c r="U37" s="193"/>
    </row>
    <row r="38" spans="1:22" s="235" customFormat="1" ht="12.75" customHeight="1" x14ac:dyDescent="0.2">
      <c r="A38" s="412">
        <v>30</v>
      </c>
      <c r="B38" s="236" t="s">
        <v>170</v>
      </c>
      <c r="C38" s="237" t="s">
        <v>184</v>
      </c>
      <c r="D38" s="238" t="s">
        <v>185</v>
      </c>
      <c r="E38" s="232">
        <v>30</v>
      </c>
      <c r="F38" s="233">
        <v>30</v>
      </c>
      <c r="G38" s="239"/>
      <c r="H38" s="193"/>
      <c r="I38" s="196"/>
      <c r="J38" s="234"/>
      <c r="K38" s="193"/>
      <c r="L38" s="193"/>
      <c r="M38" s="193"/>
      <c r="N38" s="193"/>
      <c r="O38" s="193"/>
      <c r="P38" s="193"/>
      <c r="Q38" s="193"/>
      <c r="R38" s="193"/>
      <c r="S38" s="193"/>
      <c r="T38" s="193"/>
      <c r="U38" s="193"/>
    </row>
    <row r="39" spans="1:22" s="235" customFormat="1" ht="12.75" customHeight="1" x14ac:dyDescent="0.2">
      <c r="A39" s="412">
        <v>50</v>
      </c>
      <c r="B39" s="240" t="s">
        <v>170</v>
      </c>
      <c r="C39" s="241" t="s">
        <v>186</v>
      </c>
      <c r="D39" s="242" t="s">
        <v>187</v>
      </c>
      <c r="E39" s="232">
        <v>50</v>
      </c>
      <c r="F39" s="233">
        <v>50</v>
      </c>
      <c r="G39" s="243"/>
      <c r="H39" s="193"/>
      <c r="I39" s="196"/>
      <c r="J39" s="234"/>
      <c r="K39" s="193"/>
      <c r="L39" s="193"/>
      <c r="M39" s="193"/>
      <c r="N39" s="193"/>
      <c r="O39" s="193"/>
      <c r="P39" s="193"/>
      <c r="Q39" s="193"/>
      <c r="R39" s="193"/>
      <c r="S39" s="193"/>
      <c r="T39" s="193"/>
      <c r="U39" s="193"/>
    </row>
    <row r="40" spans="1:22" s="235" customFormat="1" ht="12.75" customHeight="1" thickBot="1" x14ac:dyDescent="0.25">
      <c r="A40" s="413">
        <v>70</v>
      </c>
      <c r="B40" s="244" t="s">
        <v>170</v>
      </c>
      <c r="C40" s="245" t="s">
        <v>188</v>
      </c>
      <c r="D40" s="246" t="s">
        <v>189</v>
      </c>
      <c r="E40" s="247">
        <v>70</v>
      </c>
      <c r="F40" s="248">
        <v>70</v>
      </c>
      <c r="G40" s="249"/>
      <c r="H40" s="193"/>
      <c r="I40" s="196"/>
      <c r="J40" s="234"/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193"/>
    </row>
    <row r="41" spans="1:22" s="250" customFormat="1" ht="12.75" customHeight="1" x14ac:dyDescent="0.25">
      <c r="B41" s="251"/>
      <c r="C41" s="251"/>
      <c r="D41" s="251"/>
      <c r="E41" s="251"/>
      <c r="F41" s="251"/>
      <c r="G41" s="251"/>
      <c r="H41" s="251"/>
      <c r="I41" s="252"/>
      <c r="J41" s="253"/>
      <c r="K41" s="234"/>
      <c r="L41" s="252"/>
      <c r="M41" s="252"/>
      <c r="N41" s="252"/>
      <c r="O41" s="252"/>
      <c r="P41" s="252"/>
      <c r="Q41" s="252"/>
      <c r="R41" s="252"/>
      <c r="S41" s="252"/>
      <c r="T41" s="252"/>
      <c r="U41" s="252"/>
      <c r="V41" s="252"/>
    </row>
    <row r="42" spans="1:22" s="250" customFormat="1" ht="12" customHeight="1" x14ac:dyDescent="0.25">
      <c r="B42" s="251"/>
      <c r="C42" s="251"/>
      <c r="D42" s="251"/>
      <c r="E42" s="251"/>
      <c r="F42" s="251"/>
      <c r="G42" s="251"/>
      <c r="H42" s="251"/>
      <c r="I42" s="252"/>
      <c r="J42" s="253"/>
      <c r="K42" s="234"/>
      <c r="L42" s="252"/>
      <c r="M42" s="252"/>
      <c r="N42" s="252"/>
      <c r="O42" s="252"/>
      <c r="P42" s="252"/>
      <c r="Q42" s="252"/>
      <c r="R42" s="252"/>
      <c r="S42" s="252"/>
      <c r="T42" s="252"/>
      <c r="U42" s="252"/>
      <c r="V42" s="252"/>
    </row>
    <row r="43" spans="1:22" s="163" customFormat="1" ht="18.75" customHeight="1" x14ac:dyDescent="0.25">
      <c r="B43" s="185" t="s">
        <v>190</v>
      </c>
      <c r="C43" s="185"/>
      <c r="D43" s="185"/>
      <c r="E43" s="185"/>
      <c r="F43" s="185"/>
      <c r="G43" s="185"/>
      <c r="H43" s="164"/>
      <c r="I43" s="191"/>
      <c r="J43" s="192"/>
      <c r="K43" s="192"/>
      <c r="L43" s="191"/>
      <c r="M43" s="191"/>
      <c r="N43" s="191"/>
      <c r="O43" s="191"/>
      <c r="P43" s="191"/>
      <c r="Q43" s="191"/>
      <c r="R43" s="191"/>
      <c r="S43" s="191"/>
      <c r="T43" s="191"/>
      <c r="U43" s="191"/>
      <c r="V43" s="191"/>
    </row>
    <row r="44" spans="1:22" s="193" customFormat="1" ht="12" thickBot="1" x14ac:dyDescent="0.3">
      <c r="B44" s="194"/>
      <c r="C44" s="194"/>
      <c r="D44" s="194"/>
      <c r="E44" s="254"/>
      <c r="F44" s="254"/>
      <c r="G44" s="166" t="s">
        <v>106</v>
      </c>
      <c r="H44" s="195"/>
      <c r="J44" s="196"/>
      <c r="K44" s="196"/>
    </row>
    <row r="45" spans="1:22" s="197" customFormat="1" ht="16.5" customHeight="1" x14ac:dyDescent="0.25">
      <c r="A45" s="3074" t="s">
        <v>1943</v>
      </c>
      <c r="B45" s="3066" t="s">
        <v>155</v>
      </c>
      <c r="C45" s="3076" t="s">
        <v>156</v>
      </c>
      <c r="D45" s="3078" t="s">
        <v>191</v>
      </c>
      <c r="E45" s="3080" t="s">
        <v>1948</v>
      </c>
      <c r="F45" s="3070" t="s">
        <v>1945</v>
      </c>
      <c r="G45" s="3072" t="s">
        <v>158</v>
      </c>
      <c r="H45" s="193"/>
      <c r="I45" s="196"/>
      <c r="J45" s="196"/>
      <c r="K45" s="193"/>
      <c r="L45" s="193"/>
      <c r="M45" s="193"/>
      <c r="N45" s="193"/>
      <c r="O45" s="193"/>
      <c r="P45" s="193"/>
      <c r="Q45" s="193"/>
      <c r="R45" s="193"/>
      <c r="S45" s="193"/>
      <c r="T45" s="193"/>
      <c r="U45" s="193"/>
    </row>
    <row r="46" spans="1:22" s="193" customFormat="1" ht="18" customHeight="1" thickBot="1" x14ac:dyDescent="0.3">
      <c r="A46" s="3075"/>
      <c r="B46" s="3067"/>
      <c r="C46" s="3077"/>
      <c r="D46" s="3079"/>
      <c r="E46" s="3081"/>
      <c r="F46" s="3071"/>
      <c r="G46" s="3073"/>
      <c r="I46" s="196"/>
      <c r="J46" s="196"/>
    </row>
    <row r="47" spans="1:22" s="193" customFormat="1" ht="12.75" customHeight="1" thickBot="1" x14ac:dyDescent="0.3">
      <c r="A47" s="170">
        <f>A48+A60</f>
        <v>17144</v>
      </c>
      <c r="B47" s="255" t="s">
        <v>2</v>
      </c>
      <c r="C47" s="256" t="s">
        <v>159</v>
      </c>
      <c r="D47" s="169" t="s">
        <v>160</v>
      </c>
      <c r="E47" s="170">
        <f>+E48+E60</f>
        <v>17661</v>
      </c>
      <c r="F47" s="170">
        <f>F48+F60</f>
        <v>17661</v>
      </c>
      <c r="G47" s="206" t="s">
        <v>6</v>
      </c>
      <c r="I47" s="196"/>
      <c r="J47" s="196"/>
    </row>
    <row r="48" spans="1:22" s="235" customFormat="1" ht="12.75" customHeight="1" x14ac:dyDescent="0.2">
      <c r="A48" s="257">
        <f>SUM(A49:A59)</f>
        <v>1674</v>
      </c>
      <c r="B48" s="258" t="s">
        <v>161</v>
      </c>
      <c r="C48" s="259" t="s">
        <v>6</v>
      </c>
      <c r="D48" s="260" t="s">
        <v>192</v>
      </c>
      <c r="E48" s="261">
        <f>SUM(E49:E59)</f>
        <v>1811</v>
      </c>
      <c r="F48" s="262">
        <f>SUM(F49:F59)</f>
        <v>1811</v>
      </c>
      <c r="G48" s="2402"/>
      <c r="H48" s="193"/>
      <c r="I48" s="196"/>
      <c r="J48" s="196"/>
      <c r="K48" s="193"/>
      <c r="L48" s="193"/>
      <c r="M48" s="193"/>
      <c r="N48" s="193"/>
      <c r="O48" s="193"/>
      <c r="P48" s="193"/>
      <c r="Q48" s="193"/>
      <c r="R48" s="193"/>
      <c r="S48" s="193"/>
      <c r="T48" s="193"/>
      <c r="U48" s="193"/>
    </row>
    <row r="49" spans="1:21" s="235" customFormat="1" ht="12.75" customHeight="1" x14ac:dyDescent="0.2">
      <c r="A49" s="263">
        <v>190</v>
      </c>
      <c r="B49" s="264" t="s">
        <v>170</v>
      </c>
      <c r="C49" s="265" t="s">
        <v>193</v>
      </c>
      <c r="D49" s="266" t="s">
        <v>194</v>
      </c>
      <c r="E49" s="267">
        <v>190</v>
      </c>
      <c r="F49" s="268">
        <v>190</v>
      </c>
      <c r="G49" s="269"/>
      <c r="H49" s="193"/>
      <c r="I49" s="270"/>
      <c r="J49" s="196"/>
      <c r="K49" s="193"/>
      <c r="L49" s="193"/>
      <c r="M49" s="193"/>
      <c r="N49" s="193"/>
      <c r="O49" s="193"/>
      <c r="P49" s="193"/>
      <c r="Q49" s="193"/>
      <c r="R49" s="193"/>
      <c r="S49" s="193"/>
      <c r="T49" s="193"/>
      <c r="U49" s="193"/>
    </row>
    <row r="50" spans="1:21" s="235" customFormat="1" ht="12.75" customHeight="1" x14ac:dyDescent="0.2">
      <c r="A50" s="263">
        <v>85</v>
      </c>
      <c r="B50" s="264" t="s">
        <v>170</v>
      </c>
      <c r="C50" s="265" t="s">
        <v>195</v>
      </c>
      <c r="D50" s="266" t="s">
        <v>196</v>
      </c>
      <c r="E50" s="267">
        <v>85</v>
      </c>
      <c r="F50" s="268">
        <v>85</v>
      </c>
      <c r="G50" s="269"/>
      <c r="H50" s="193"/>
      <c r="I50" s="270"/>
      <c r="J50" s="196"/>
      <c r="K50" s="193"/>
      <c r="L50" s="193"/>
      <c r="M50" s="193"/>
      <c r="N50" s="193"/>
      <c r="O50" s="193"/>
      <c r="P50" s="193"/>
      <c r="Q50" s="193"/>
      <c r="R50" s="193"/>
      <c r="S50" s="193"/>
      <c r="T50" s="193"/>
      <c r="U50" s="193"/>
    </row>
    <row r="51" spans="1:21" s="235" customFormat="1" ht="12.75" customHeight="1" x14ac:dyDescent="0.2">
      <c r="A51" s="263">
        <v>240</v>
      </c>
      <c r="B51" s="264" t="s">
        <v>170</v>
      </c>
      <c r="C51" s="265" t="s">
        <v>197</v>
      </c>
      <c r="D51" s="266" t="s">
        <v>198</v>
      </c>
      <c r="E51" s="267">
        <v>333</v>
      </c>
      <c r="F51" s="268">
        <v>333</v>
      </c>
      <c r="G51" s="269"/>
      <c r="H51" s="193"/>
      <c r="I51" s="196"/>
      <c r="J51" s="196"/>
      <c r="K51" s="193"/>
      <c r="L51" s="193"/>
      <c r="M51" s="193"/>
      <c r="N51" s="193"/>
      <c r="O51" s="193"/>
      <c r="P51" s="193"/>
      <c r="Q51" s="193"/>
      <c r="R51" s="193"/>
      <c r="S51" s="193"/>
      <c r="T51" s="193"/>
      <c r="U51" s="193"/>
    </row>
    <row r="52" spans="1:21" s="235" customFormat="1" ht="12.75" customHeight="1" x14ac:dyDescent="0.2">
      <c r="A52" s="263">
        <v>110</v>
      </c>
      <c r="B52" s="264" t="s">
        <v>170</v>
      </c>
      <c r="C52" s="265" t="s">
        <v>199</v>
      </c>
      <c r="D52" s="266" t="s">
        <v>200</v>
      </c>
      <c r="E52" s="267">
        <v>130</v>
      </c>
      <c r="F52" s="268">
        <v>130</v>
      </c>
      <c r="G52" s="269"/>
      <c r="H52" s="193"/>
      <c r="I52" s="196"/>
      <c r="J52" s="196"/>
      <c r="K52" s="193"/>
      <c r="L52" s="193"/>
      <c r="M52" s="193"/>
      <c r="N52" s="193"/>
      <c r="O52" s="193"/>
      <c r="P52" s="193"/>
      <c r="Q52" s="193"/>
      <c r="R52" s="193"/>
      <c r="S52" s="193"/>
      <c r="T52" s="193"/>
      <c r="U52" s="193"/>
    </row>
    <row r="53" spans="1:21" s="199" customFormat="1" ht="12.75" customHeight="1" x14ac:dyDescent="0.2">
      <c r="A53" s="263">
        <v>15</v>
      </c>
      <c r="B53" s="264" t="s">
        <v>170</v>
      </c>
      <c r="C53" s="265" t="s">
        <v>201</v>
      </c>
      <c r="D53" s="266" t="s">
        <v>202</v>
      </c>
      <c r="E53" s="267">
        <v>15</v>
      </c>
      <c r="F53" s="268">
        <v>15</v>
      </c>
      <c r="G53" s="269"/>
      <c r="H53" s="193"/>
      <c r="I53" s="196"/>
      <c r="J53" s="196"/>
      <c r="K53" s="193"/>
      <c r="L53" s="193"/>
      <c r="M53" s="193"/>
      <c r="N53" s="193"/>
      <c r="O53" s="193"/>
      <c r="P53" s="193"/>
      <c r="Q53" s="193"/>
      <c r="R53" s="193"/>
      <c r="S53" s="193"/>
      <c r="T53" s="193"/>
      <c r="U53" s="193"/>
    </row>
    <row r="54" spans="1:21" s="193" customFormat="1" ht="12.75" customHeight="1" x14ac:dyDescent="0.2">
      <c r="A54" s="263">
        <v>200</v>
      </c>
      <c r="B54" s="264" t="s">
        <v>170</v>
      </c>
      <c r="C54" s="265" t="s">
        <v>203</v>
      </c>
      <c r="D54" s="266" t="s">
        <v>204</v>
      </c>
      <c r="E54" s="267">
        <v>200</v>
      </c>
      <c r="F54" s="268">
        <v>200</v>
      </c>
      <c r="G54" s="269"/>
      <c r="I54" s="196"/>
      <c r="J54" s="196"/>
    </row>
    <row r="55" spans="1:21" ht="12.75" customHeight="1" x14ac:dyDescent="0.2">
      <c r="A55" s="263">
        <v>534</v>
      </c>
      <c r="B55" s="264" t="s">
        <v>170</v>
      </c>
      <c r="C55" s="265" t="s">
        <v>205</v>
      </c>
      <c r="D55" s="266" t="s">
        <v>206</v>
      </c>
      <c r="E55" s="267">
        <v>534</v>
      </c>
      <c r="F55" s="268">
        <v>534</v>
      </c>
      <c r="G55" s="269"/>
      <c r="H55" s="186"/>
      <c r="I55" s="187"/>
      <c r="K55" s="186"/>
    </row>
    <row r="56" spans="1:21" ht="12.75" customHeight="1" x14ac:dyDescent="0.2">
      <c r="A56" s="263">
        <v>25</v>
      </c>
      <c r="B56" s="271" t="s">
        <v>170</v>
      </c>
      <c r="C56" s="272" t="s">
        <v>207</v>
      </c>
      <c r="D56" s="266" t="s">
        <v>208</v>
      </c>
      <c r="E56" s="267">
        <v>25</v>
      </c>
      <c r="F56" s="268">
        <v>25</v>
      </c>
      <c r="G56" s="269"/>
      <c r="H56" s="186"/>
      <c r="I56" s="187"/>
      <c r="K56" s="186"/>
    </row>
    <row r="57" spans="1:21" ht="12.75" customHeight="1" x14ac:dyDescent="0.2">
      <c r="A57" s="263">
        <v>25</v>
      </c>
      <c r="B57" s="264" t="s">
        <v>170</v>
      </c>
      <c r="C57" s="265" t="s">
        <v>209</v>
      </c>
      <c r="D57" s="266" t="s">
        <v>210</v>
      </c>
      <c r="E57" s="267">
        <v>25</v>
      </c>
      <c r="F57" s="268">
        <v>25</v>
      </c>
      <c r="G57" s="273"/>
      <c r="H57" s="186"/>
      <c r="I57" s="187"/>
      <c r="K57" s="186"/>
      <c r="L57" s="274"/>
      <c r="M57" s="275"/>
      <c r="N57" s="275"/>
      <c r="O57" s="275"/>
    </row>
    <row r="58" spans="1:21" s="193" customFormat="1" ht="22.5" x14ac:dyDescent="0.25">
      <c r="A58" s="276">
        <v>200</v>
      </c>
      <c r="B58" s="277" t="s">
        <v>170</v>
      </c>
      <c r="C58" s="278" t="s">
        <v>211</v>
      </c>
      <c r="D58" s="279" t="s">
        <v>212</v>
      </c>
      <c r="E58" s="280">
        <v>200</v>
      </c>
      <c r="F58" s="281">
        <v>200</v>
      </c>
      <c r="G58" s="2403"/>
      <c r="I58" s="196"/>
      <c r="J58" s="196"/>
      <c r="L58" s="274"/>
      <c r="M58" s="282"/>
      <c r="N58" s="282"/>
      <c r="O58" s="275"/>
    </row>
    <row r="59" spans="1:21" ht="12.75" customHeight="1" x14ac:dyDescent="0.2">
      <c r="A59" s="283">
        <v>50</v>
      </c>
      <c r="B59" s="264" t="s">
        <v>170</v>
      </c>
      <c r="C59" s="272" t="s">
        <v>213</v>
      </c>
      <c r="D59" s="266" t="s">
        <v>214</v>
      </c>
      <c r="E59" s="284">
        <v>74</v>
      </c>
      <c r="F59" s="285">
        <v>74</v>
      </c>
      <c r="G59" s="2403"/>
      <c r="H59" s="186"/>
      <c r="I59" s="187"/>
      <c r="K59" s="186"/>
      <c r="L59" s="274"/>
      <c r="M59" s="275"/>
      <c r="N59" s="275"/>
      <c r="O59" s="275"/>
    </row>
    <row r="60" spans="1:21" ht="12.75" customHeight="1" x14ac:dyDescent="0.2">
      <c r="A60" s="286">
        <f>SUM(A61:A70,A78:A104)</f>
        <v>15470</v>
      </c>
      <c r="B60" s="287" t="s">
        <v>161</v>
      </c>
      <c r="C60" s="288" t="s">
        <v>6</v>
      </c>
      <c r="D60" s="289" t="s">
        <v>215</v>
      </c>
      <c r="E60" s="290">
        <f t="shared" ref="E60:F60" si="0">SUM(E61:E70,E78:E104)</f>
        <v>15850</v>
      </c>
      <c r="F60" s="291">
        <f t="shared" si="0"/>
        <v>15850</v>
      </c>
      <c r="G60" s="269"/>
      <c r="H60" s="186"/>
      <c r="I60" s="187"/>
      <c r="K60" s="186"/>
      <c r="L60" s="274"/>
      <c r="M60" s="275"/>
      <c r="N60" s="275"/>
      <c r="O60" s="275"/>
    </row>
    <row r="61" spans="1:21" ht="12.75" customHeight="1" x14ac:dyDescent="0.2">
      <c r="A61" s="263">
        <v>2000</v>
      </c>
      <c r="B61" s="264" t="s">
        <v>170</v>
      </c>
      <c r="C61" s="265" t="s">
        <v>216</v>
      </c>
      <c r="D61" s="266" t="s">
        <v>217</v>
      </c>
      <c r="E61" s="267">
        <v>2000</v>
      </c>
      <c r="F61" s="268">
        <v>2000</v>
      </c>
      <c r="G61" s="273"/>
      <c r="H61" s="186"/>
      <c r="I61" s="187"/>
      <c r="K61" s="186"/>
      <c r="L61" s="274"/>
      <c r="M61" s="282"/>
      <c r="N61" s="282"/>
      <c r="O61" s="275"/>
    </row>
    <row r="62" spans="1:21" ht="12.75" customHeight="1" x14ac:dyDescent="0.2">
      <c r="A62" s="263">
        <v>420</v>
      </c>
      <c r="B62" s="264" t="s">
        <v>170</v>
      </c>
      <c r="C62" s="265" t="s">
        <v>218</v>
      </c>
      <c r="D62" s="266" t="s">
        <v>219</v>
      </c>
      <c r="E62" s="267">
        <v>500</v>
      </c>
      <c r="F62" s="268">
        <v>500</v>
      </c>
      <c r="G62" s="292"/>
      <c r="H62" s="186"/>
      <c r="I62" s="187"/>
      <c r="K62" s="186"/>
      <c r="L62" s="274"/>
      <c r="M62" s="282"/>
      <c r="N62" s="282"/>
      <c r="O62" s="275"/>
    </row>
    <row r="63" spans="1:21" ht="12.75" customHeight="1" x14ac:dyDescent="0.2">
      <c r="A63" s="263">
        <v>400</v>
      </c>
      <c r="B63" s="264" t="s">
        <v>170</v>
      </c>
      <c r="C63" s="265" t="s">
        <v>220</v>
      </c>
      <c r="D63" s="266" t="s">
        <v>221</v>
      </c>
      <c r="E63" s="267">
        <v>400</v>
      </c>
      <c r="F63" s="268">
        <v>400</v>
      </c>
      <c r="G63" s="292"/>
      <c r="H63" s="186"/>
      <c r="I63" s="187"/>
      <c r="K63" s="186"/>
      <c r="L63" s="274"/>
      <c r="M63" s="275"/>
      <c r="N63" s="275"/>
      <c r="O63" s="275"/>
    </row>
    <row r="64" spans="1:21" ht="12.75" customHeight="1" x14ac:dyDescent="0.2">
      <c r="A64" s="263">
        <v>300</v>
      </c>
      <c r="B64" s="264" t="s">
        <v>170</v>
      </c>
      <c r="C64" s="265" t="s">
        <v>222</v>
      </c>
      <c r="D64" s="266" t="s">
        <v>223</v>
      </c>
      <c r="E64" s="267">
        <v>300</v>
      </c>
      <c r="F64" s="268">
        <v>300</v>
      </c>
      <c r="G64" s="273"/>
      <c r="H64" s="186"/>
      <c r="I64" s="187"/>
      <c r="K64" s="186"/>
      <c r="L64" s="274"/>
      <c r="M64" s="282"/>
      <c r="N64" s="282"/>
      <c r="O64" s="275"/>
    </row>
    <row r="65" spans="1:22" ht="12.75" customHeight="1" x14ac:dyDescent="0.2">
      <c r="A65" s="263">
        <v>900</v>
      </c>
      <c r="B65" s="264" t="s">
        <v>170</v>
      </c>
      <c r="C65" s="265" t="s">
        <v>224</v>
      </c>
      <c r="D65" s="266" t="s">
        <v>225</v>
      </c>
      <c r="E65" s="267">
        <v>900</v>
      </c>
      <c r="F65" s="268">
        <v>900</v>
      </c>
      <c r="G65" s="273"/>
      <c r="H65" s="186"/>
      <c r="I65" s="187"/>
      <c r="K65" s="186"/>
      <c r="L65" s="274"/>
      <c r="M65" s="275"/>
      <c r="N65" s="275"/>
      <c r="O65" s="275"/>
    </row>
    <row r="66" spans="1:22" ht="12.75" customHeight="1" x14ac:dyDescent="0.2">
      <c r="A66" s="417">
        <v>500</v>
      </c>
      <c r="B66" s="264" t="s">
        <v>170</v>
      </c>
      <c r="C66" s="265" t="s">
        <v>226</v>
      </c>
      <c r="D66" s="266" t="s">
        <v>227</v>
      </c>
      <c r="E66" s="293">
        <v>500</v>
      </c>
      <c r="F66" s="268">
        <v>500</v>
      </c>
      <c r="G66" s="273"/>
      <c r="H66" s="186"/>
      <c r="I66" s="187"/>
      <c r="K66" s="186"/>
      <c r="L66" s="274"/>
      <c r="M66" s="275"/>
      <c r="N66" s="275"/>
      <c r="O66" s="275"/>
    </row>
    <row r="67" spans="1:22" ht="12.75" customHeight="1" x14ac:dyDescent="0.2">
      <c r="A67" s="418">
        <v>600</v>
      </c>
      <c r="B67" s="264" t="s">
        <v>170</v>
      </c>
      <c r="C67" s="265" t="s">
        <v>228</v>
      </c>
      <c r="D67" s="266" t="s">
        <v>229</v>
      </c>
      <c r="E67" s="294">
        <v>600</v>
      </c>
      <c r="F67" s="268">
        <v>600</v>
      </c>
      <c r="G67" s="273"/>
      <c r="H67" s="186"/>
      <c r="I67" s="187"/>
      <c r="K67" s="186"/>
      <c r="L67" s="274"/>
      <c r="M67" s="275"/>
      <c r="N67" s="275"/>
      <c r="O67" s="275"/>
    </row>
    <row r="68" spans="1:22" ht="12.75" customHeight="1" x14ac:dyDescent="0.2">
      <c r="A68" s="418">
        <v>700</v>
      </c>
      <c r="B68" s="264" t="s">
        <v>170</v>
      </c>
      <c r="C68" s="265" t="s">
        <v>230</v>
      </c>
      <c r="D68" s="266" t="s">
        <v>231</v>
      </c>
      <c r="E68" s="294">
        <v>700</v>
      </c>
      <c r="F68" s="268">
        <v>700</v>
      </c>
      <c r="G68" s="273"/>
      <c r="H68" s="186"/>
      <c r="I68" s="187"/>
      <c r="K68" s="186"/>
      <c r="L68" s="274"/>
      <c r="M68" s="282"/>
      <c r="N68" s="282"/>
      <c r="O68" s="275"/>
    </row>
    <row r="69" spans="1:22" ht="12.75" customHeight="1" x14ac:dyDescent="0.2">
      <c r="A69" s="263">
        <v>300</v>
      </c>
      <c r="B69" s="264" t="s">
        <v>170</v>
      </c>
      <c r="C69" s="265" t="s">
        <v>232</v>
      </c>
      <c r="D69" s="266" t="s">
        <v>233</v>
      </c>
      <c r="E69" s="267">
        <v>300</v>
      </c>
      <c r="F69" s="268">
        <v>300</v>
      </c>
      <c r="G69" s="273"/>
      <c r="H69" s="186"/>
      <c r="I69" s="187"/>
      <c r="K69" s="186"/>
      <c r="L69" s="274"/>
      <c r="M69" s="275"/>
      <c r="N69" s="275"/>
      <c r="O69" s="275"/>
    </row>
    <row r="70" spans="1:22" ht="12.75" customHeight="1" thickBot="1" x14ac:dyDescent="0.25">
      <c r="A70" s="295">
        <v>100</v>
      </c>
      <c r="B70" s="296" t="s">
        <v>170</v>
      </c>
      <c r="C70" s="297" t="s">
        <v>234</v>
      </c>
      <c r="D70" s="298" t="s">
        <v>235</v>
      </c>
      <c r="E70" s="299">
        <v>100</v>
      </c>
      <c r="F70" s="300">
        <v>100</v>
      </c>
      <c r="G70" s="301"/>
      <c r="H70" s="186"/>
      <c r="I70" s="187"/>
      <c r="K70" s="186"/>
      <c r="L70" s="274"/>
      <c r="M70" s="275"/>
      <c r="N70" s="275"/>
      <c r="O70" s="275"/>
    </row>
    <row r="71" spans="1:22" ht="11.25" customHeight="1" x14ac:dyDescent="0.2">
      <c r="A71" s="302"/>
      <c r="B71" s="303"/>
      <c r="C71" s="304"/>
      <c r="D71" s="305"/>
      <c r="E71" s="302"/>
      <c r="F71" s="302"/>
      <c r="G71" s="306"/>
      <c r="H71" s="186"/>
      <c r="I71" s="187"/>
      <c r="K71" s="186"/>
      <c r="L71" s="274"/>
      <c r="M71" s="275"/>
      <c r="N71" s="275"/>
      <c r="O71" s="275"/>
    </row>
    <row r="72" spans="1:22" ht="10.5" customHeight="1" x14ac:dyDescent="0.2">
      <c r="B72" s="186"/>
      <c r="H72" s="186"/>
      <c r="I72" s="187"/>
      <c r="K72" s="186"/>
      <c r="L72" s="274"/>
      <c r="M72" s="275"/>
      <c r="N72" s="275"/>
      <c r="O72" s="275"/>
    </row>
    <row r="73" spans="1:22" s="163" customFormat="1" ht="18.75" customHeight="1" x14ac:dyDescent="0.25">
      <c r="B73" s="185" t="s">
        <v>190</v>
      </c>
      <c r="C73" s="185"/>
      <c r="D73" s="185"/>
      <c r="E73" s="185"/>
      <c r="F73" s="185"/>
      <c r="G73" s="185"/>
      <c r="H73" s="164"/>
      <c r="I73" s="191"/>
      <c r="J73" s="192"/>
      <c r="K73" s="192"/>
      <c r="L73" s="191"/>
      <c r="M73" s="274"/>
      <c r="N73" s="275"/>
      <c r="O73" s="275"/>
      <c r="P73" s="275"/>
      <c r="Q73" s="191"/>
      <c r="R73" s="191"/>
      <c r="S73" s="191"/>
      <c r="T73" s="191"/>
      <c r="U73" s="191"/>
      <c r="V73" s="191"/>
    </row>
    <row r="74" spans="1:22" s="193" customFormat="1" ht="12" thickBot="1" x14ac:dyDescent="0.3">
      <c r="B74" s="194"/>
      <c r="C74" s="194"/>
      <c r="D74" s="194"/>
      <c r="E74" s="254"/>
      <c r="F74" s="254"/>
      <c r="G74" s="166" t="s">
        <v>106</v>
      </c>
      <c r="H74" s="195"/>
      <c r="J74" s="196"/>
      <c r="K74" s="196"/>
      <c r="M74" s="274"/>
      <c r="N74" s="282"/>
      <c r="O74" s="282"/>
      <c r="P74" s="275"/>
    </row>
    <row r="75" spans="1:22" s="197" customFormat="1" ht="16.5" customHeight="1" x14ac:dyDescent="0.25">
      <c r="A75" s="3074" t="s">
        <v>1943</v>
      </c>
      <c r="B75" s="3066" t="s">
        <v>155</v>
      </c>
      <c r="C75" s="3076" t="s">
        <v>1964</v>
      </c>
      <c r="D75" s="3078" t="s">
        <v>191</v>
      </c>
      <c r="E75" s="3080" t="s">
        <v>1948</v>
      </c>
      <c r="F75" s="3070" t="s">
        <v>1945</v>
      </c>
      <c r="G75" s="3072" t="s">
        <v>158</v>
      </c>
      <c r="H75" s="193"/>
      <c r="I75" s="196"/>
      <c r="J75" s="196"/>
      <c r="K75" s="193"/>
      <c r="L75" s="193"/>
      <c r="M75" s="193"/>
      <c r="N75" s="193"/>
      <c r="O75" s="193"/>
      <c r="P75" s="193"/>
      <c r="Q75" s="193"/>
      <c r="R75" s="193"/>
      <c r="S75" s="193"/>
      <c r="T75" s="193"/>
      <c r="U75" s="193"/>
    </row>
    <row r="76" spans="1:22" s="193" customFormat="1" ht="18" customHeight="1" thickBot="1" x14ac:dyDescent="0.3">
      <c r="A76" s="3075"/>
      <c r="B76" s="3067"/>
      <c r="C76" s="3077"/>
      <c r="D76" s="3079"/>
      <c r="E76" s="3081"/>
      <c r="F76" s="3071"/>
      <c r="G76" s="3073"/>
      <c r="I76" s="196"/>
      <c r="J76" s="196"/>
    </row>
    <row r="77" spans="1:22" s="193" customFormat="1" ht="15" customHeight="1" thickBot="1" x14ac:dyDescent="0.3">
      <c r="A77" s="307" t="s">
        <v>236</v>
      </c>
      <c r="B77" s="255" t="s">
        <v>2</v>
      </c>
      <c r="C77" s="256" t="s">
        <v>159</v>
      </c>
      <c r="D77" s="169" t="s">
        <v>160</v>
      </c>
      <c r="E77" s="308" t="s">
        <v>236</v>
      </c>
      <c r="F77" s="308" t="s">
        <v>236</v>
      </c>
      <c r="G77" s="206" t="s">
        <v>6</v>
      </c>
      <c r="I77" s="196"/>
      <c r="J77" s="196"/>
      <c r="L77" s="274"/>
      <c r="M77" s="275"/>
      <c r="N77" s="275"/>
      <c r="O77" s="275"/>
    </row>
    <row r="78" spans="1:22" s="193" customFormat="1" ht="12.75" customHeight="1" x14ac:dyDescent="0.2">
      <c r="A78" s="309">
        <v>270</v>
      </c>
      <c r="B78" s="264" t="s">
        <v>170</v>
      </c>
      <c r="C78" s="310" t="s">
        <v>237</v>
      </c>
      <c r="D78" s="266" t="s">
        <v>135</v>
      </c>
      <c r="E78" s="311">
        <v>170</v>
      </c>
      <c r="F78" s="312">
        <v>170</v>
      </c>
      <c r="G78" s="273"/>
      <c r="I78" s="196"/>
      <c r="J78" s="196"/>
      <c r="L78" s="274"/>
      <c r="M78" s="275"/>
      <c r="N78" s="275"/>
      <c r="O78" s="275"/>
    </row>
    <row r="79" spans="1:22" s="193" customFormat="1" ht="12.75" customHeight="1" x14ac:dyDescent="0.2">
      <c r="A79" s="309">
        <v>700</v>
      </c>
      <c r="B79" s="264" t="s">
        <v>170</v>
      </c>
      <c r="C79" s="310" t="s">
        <v>238</v>
      </c>
      <c r="D79" s="313" t="s">
        <v>239</v>
      </c>
      <c r="E79" s="311">
        <v>600</v>
      </c>
      <c r="F79" s="312">
        <v>600</v>
      </c>
      <c r="G79" s="273"/>
      <c r="I79" s="196"/>
      <c r="J79" s="196"/>
      <c r="L79" s="274"/>
      <c r="M79" s="275"/>
      <c r="N79" s="275"/>
      <c r="O79" s="275"/>
    </row>
    <row r="80" spans="1:22" s="193" customFormat="1" ht="12.75" customHeight="1" x14ac:dyDescent="0.2">
      <c r="A80" s="309">
        <v>50</v>
      </c>
      <c r="B80" s="264" t="s">
        <v>170</v>
      </c>
      <c r="C80" s="310" t="s">
        <v>240</v>
      </c>
      <c r="D80" s="313" t="s">
        <v>241</v>
      </c>
      <c r="E80" s="311">
        <v>50</v>
      </c>
      <c r="F80" s="312">
        <v>50</v>
      </c>
      <c r="G80" s="273"/>
      <c r="I80" s="196"/>
      <c r="J80" s="196"/>
      <c r="L80" s="274"/>
      <c r="M80" s="275"/>
      <c r="N80" s="275"/>
      <c r="O80" s="275"/>
    </row>
    <row r="81" spans="1:15" s="193" customFormat="1" ht="12.75" customHeight="1" x14ac:dyDescent="0.2">
      <c r="A81" s="263">
        <v>350</v>
      </c>
      <c r="B81" s="264" t="s">
        <v>170</v>
      </c>
      <c r="C81" s="265" t="s">
        <v>242</v>
      </c>
      <c r="D81" s="266" t="s">
        <v>243</v>
      </c>
      <c r="E81" s="267">
        <v>350</v>
      </c>
      <c r="F81" s="268">
        <v>350</v>
      </c>
      <c r="G81" s="273"/>
      <c r="I81" s="196"/>
      <c r="J81" s="196"/>
      <c r="L81" s="274"/>
      <c r="M81" s="275"/>
      <c r="N81" s="275"/>
      <c r="O81" s="275"/>
    </row>
    <row r="82" spans="1:15" ht="12.75" customHeight="1" x14ac:dyDescent="0.2">
      <c r="A82" s="309">
        <v>100</v>
      </c>
      <c r="B82" s="264" t="s">
        <v>170</v>
      </c>
      <c r="C82" s="265" t="s">
        <v>244</v>
      </c>
      <c r="D82" s="313" t="s">
        <v>1582</v>
      </c>
      <c r="E82" s="314">
        <v>100</v>
      </c>
      <c r="F82" s="312">
        <v>100</v>
      </c>
      <c r="G82" s="2404"/>
      <c r="H82" s="186"/>
      <c r="I82" s="187"/>
      <c r="K82" s="186"/>
      <c r="L82" s="274"/>
      <c r="M82" s="275"/>
      <c r="N82" s="275"/>
      <c r="O82" s="275"/>
    </row>
    <row r="83" spans="1:15" ht="12.75" customHeight="1" x14ac:dyDescent="0.2">
      <c r="A83" s="263">
        <v>600</v>
      </c>
      <c r="B83" s="264" t="s">
        <v>170</v>
      </c>
      <c r="C83" s="265" t="s">
        <v>245</v>
      </c>
      <c r="D83" s="266" t="s">
        <v>246</v>
      </c>
      <c r="E83" s="315">
        <v>600</v>
      </c>
      <c r="F83" s="268">
        <v>600</v>
      </c>
      <c r="G83" s="316"/>
      <c r="H83" s="186"/>
      <c r="I83" s="187"/>
      <c r="K83" s="186"/>
      <c r="L83" s="274"/>
      <c r="M83" s="275"/>
      <c r="N83" s="275"/>
      <c r="O83" s="275"/>
    </row>
    <row r="84" spans="1:15" ht="12.75" customHeight="1" x14ac:dyDescent="0.2">
      <c r="A84" s="309">
        <v>550</v>
      </c>
      <c r="B84" s="264" t="s">
        <v>170</v>
      </c>
      <c r="C84" s="265" t="s">
        <v>247</v>
      </c>
      <c r="D84" s="266" t="s">
        <v>248</v>
      </c>
      <c r="E84" s="314">
        <v>0</v>
      </c>
      <c r="F84" s="312">
        <v>0</v>
      </c>
      <c r="G84" s="317"/>
      <c r="H84" s="186"/>
      <c r="I84" s="187"/>
      <c r="K84" s="186"/>
      <c r="L84" s="274"/>
      <c r="M84" s="275"/>
      <c r="N84" s="275"/>
      <c r="O84" s="275"/>
    </row>
    <row r="85" spans="1:15" ht="12.75" customHeight="1" x14ac:dyDescent="0.2">
      <c r="A85" s="263">
        <v>300</v>
      </c>
      <c r="B85" s="264" t="s">
        <v>170</v>
      </c>
      <c r="C85" s="265" t="s">
        <v>249</v>
      </c>
      <c r="D85" s="266" t="s">
        <v>250</v>
      </c>
      <c r="E85" s="315">
        <v>300</v>
      </c>
      <c r="F85" s="268">
        <v>300</v>
      </c>
      <c r="G85" s="317"/>
      <c r="H85" s="186"/>
      <c r="I85" s="187"/>
      <c r="K85" s="186"/>
      <c r="L85" s="274"/>
      <c r="M85" s="275"/>
      <c r="N85" s="275"/>
      <c r="O85" s="275"/>
    </row>
    <row r="86" spans="1:15" ht="12.75" customHeight="1" x14ac:dyDescent="0.2">
      <c r="A86" s="263">
        <v>200</v>
      </c>
      <c r="B86" s="264" t="s">
        <v>170</v>
      </c>
      <c r="C86" s="265" t="s">
        <v>251</v>
      </c>
      <c r="D86" s="266" t="s">
        <v>252</v>
      </c>
      <c r="E86" s="315">
        <v>200</v>
      </c>
      <c r="F86" s="268">
        <v>200</v>
      </c>
      <c r="G86" s="318"/>
      <c r="H86" s="186"/>
      <c r="I86" s="187"/>
      <c r="K86" s="186"/>
      <c r="L86" s="274"/>
      <c r="M86" s="275"/>
      <c r="N86" s="275"/>
      <c r="O86" s="275"/>
    </row>
    <row r="87" spans="1:15" ht="12.75" customHeight="1" x14ac:dyDescent="0.2">
      <c r="A87" s="263">
        <v>200</v>
      </c>
      <c r="B87" s="264" t="s">
        <v>170</v>
      </c>
      <c r="C87" s="265" t="s">
        <v>253</v>
      </c>
      <c r="D87" s="266" t="s">
        <v>254</v>
      </c>
      <c r="E87" s="315">
        <v>200</v>
      </c>
      <c r="F87" s="268">
        <v>200</v>
      </c>
      <c r="G87" s="317"/>
      <c r="H87" s="186"/>
      <c r="I87" s="187"/>
      <c r="K87" s="186"/>
      <c r="L87" s="274"/>
      <c r="M87" s="275"/>
      <c r="N87" s="275"/>
      <c r="O87" s="275"/>
    </row>
    <row r="88" spans="1:15" ht="12.75" customHeight="1" x14ac:dyDescent="0.2">
      <c r="A88" s="309">
        <v>950</v>
      </c>
      <c r="B88" s="264" t="s">
        <v>170</v>
      </c>
      <c r="C88" s="265" t="s">
        <v>255</v>
      </c>
      <c r="D88" s="266" t="s">
        <v>256</v>
      </c>
      <c r="E88" s="314">
        <v>950</v>
      </c>
      <c r="F88" s="312">
        <v>950</v>
      </c>
      <c r="G88" s="317"/>
      <c r="H88" s="186"/>
      <c r="I88" s="187"/>
      <c r="K88" s="186"/>
      <c r="L88" s="274"/>
      <c r="M88" s="275"/>
      <c r="N88" s="275"/>
      <c r="O88" s="275"/>
    </row>
    <row r="89" spans="1:15" ht="12.75" customHeight="1" x14ac:dyDescent="0.2">
      <c r="A89" s="309">
        <v>250</v>
      </c>
      <c r="B89" s="264" t="s">
        <v>170</v>
      </c>
      <c r="C89" s="265" t="s">
        <v>257</v>
      </c>
      <c r="D89" s="266" t="s">
        <v>1976</v>
      </c>
      <c r="E89" s="314">
        <v>250</v>
      </c>
      <c r="F89" s="312">
        <v>250</v>
      </c>
      <c r="G89" s="317"/>
      <c r="H89" s="186"/>
      <c r="I89" s="187"/>
      <c r="K89" s="186"/>
      <c r="L89" s="274"/>
      <c r="M89" s="275"/>
      <c r="N89" s="275"/>
      <c r="O89" s="275"/>
    </row>
    <row r="90" spans="1:15" ht="12.75" customHeight="1" x14ac:dyDescent="0.2">
      <c r="A90" s="309">
        <v>80</v>
      </c>
      <c r="B90" s="264" t="s">
        <v>170</v>
      </c>
      <c r="C90" s="265" t="s">
        <v>258</v>
      </c>
      <c r="D90" s="266" t="s">
        <v>259</v>
      </c>
      <c r="E90" s="314">
        <v>80</v>
      </c>
      <c r="F90" s="312">
        <v>80</v>
      </c>
      <c r="G90" s="317"/>
      <c r="H90" s="186"/>
      <c r="I90" s="187"/>
      <c r="K90" s="186"/>
    </row>
    <row r="91" spans="1:15" ht="12.75" customHeight="1" x14ac:dyDescent="0.2">
      <c r="A91" s="309">
        <v>100</v>
      </c>
      <c r="B91" s="264" t="s">
        <v>170</v>
      </c>
      <c r="C91" s="265" t="s">
        <v>260</v>
      </c>
      <c r="D91" s="266" t="s">
        <v>261</v>
      </c>
      <c r="E91" s="314">
        <v>100</v>
      </c>
      <c r="F91" s="312">
        <v>100</v>
      </c>
      <c r="G91" s="317"/>
      <c r="H91" s="186"/>
      <c r="I91" s="187"/>
      <c r="K91" s="186"/>
    </row>
    <row r="92" spans="1:15" ht="12.75" customHeight="1" x14ac:dyDescent="0.2">
      <c r="A92" s="309">
        <v>30</v>
      </c>
      <c r="B92" s="264" t="s">
        <v>170</v>
      </c>
      <c r="C92" s="310" t="s">
        <v>262</v>
      </c>
      <c r="D92" s="313" t="s">
        <v>1977</v>
      </c>
      <c r="E92" s="314">
        <v>30</v>
      </c>
      <c r="F92" s="312">
        <v>30</v>
      </c>
      <c r="G92" s="317"/>
      <c r="H92" s="186"/>
      <c r="I92" s="187"/>
      <c r="K92" s="186"/>
    </row>
    <row r="93" spans="1:15" ht="12.75" customHeight="1" x14ac:dyDescent="0.2">
      <c r="A93" s="309">
        <v>120</v>
      </c>
      <c r="B93" s="264" t="s">
        <v>170</v>
      </c>
      <c r="C93" s="310" t="s">
        <v>263</v>
      </c>
      <c r="D93" s="313" t="s">
        <v>264</v>
      </c>
      <c r="E93" s="314">
        <v>120</v>
      </c>
      <c r="F93" s="312">
        <v>120</v>
      </c>
      <c r="G93" s="317"/>
      <c r="H93" s="186"/>
      <c r="I93" s="187"/>
      <c r="K93" s="186"/>
    </row>
    <row r="94" spans="1:15" ht="12.75" customHeight="1" x14ac:dyDescent="0.2">
      <c r="A94" s="309">
        <v>50</v>
      </c>
      <c r="B94" s="264" t="s">
        <v>170</v>
      </c>
      <c r="C94" s="310" t="s">
        <v>265</v>
      </c>
      <c r="D94" s="313" t="s">
        <v>266</v>
      </c>
      <c r="E94" s="314">
        <v>50</v>
      </c>
      <c r="F94" s="312">
        <v>50</v>
      </c>
      <c r="G94" s="317"/>
      <c r="H94" s="186"/>
      <c r="I94" s="187"/>
      <c r="K94" s="186"/>
    </row>
    <row r="95" spans="1:15" ht="12.75" customHeight="1" x14ac:dyDescent="0.2">
      <c r="A95" s="2289">
        <v>550</v>
      </c>
      <c r="B95" s="319" t="s">
        <v>170</v>
      </c>
      <c r="C95" s="320" t="s">
        <v>267</v>
      </c>
      <c r="D95" s="321" t="s">
        <v>268</v>
      </c>
      <c r="E95" s="322">
        <v>550</v>
      </c>
      <c r="F95" s="323">
        <v>550</v>
      </c>
      <c r="G95" s="316"/>
      <c r="H95" s="186"/>
      <c r="I95" s="187"/>
      <c r="K95" s="186"/>
    </row>
    <row r="96" spans="1:15" ht="12.75" customHeight="1" x14ac:dyDescent="0.2">
      <c r="A96" s="263">
        <v>500</v>
      </c>
      <c r="B96" s="264" t="s">
        <v>170</v>
      </c>
      <c r="C96" s="265" t="s">
        <v>269</v>
      </c>
      <c r="D96" s="266" t="s">
        <v>270</v>
      </c>
      <c r="E96" s="315">
        <v>500</v>
      </c>
      <c r="F96" s="268">
        <v>500</v>
      </c>
      <c r="G96" s="317"/>
      <c r="H96" s="186"/>
      <c r="I96" s="187"/>
      <c r="K96" s="186"/>
    </row>
    <row r="97" spans="1:11" s="193" customFormat="1" ht="12.75" customHeight="1" x14ac:dyDescent="0.2">
      <c r="A97" s="263">
        <v>500</v>
      </c>
      <c r="B97" s="264" t="s">
        <v>170</v>
      </c>
      <c r="C97" s="265" t="s">
        <v>1583</v>
      </c>
      <c r="D97" s="266" t="s">
        <v>1584</v>
      </c>
      <c r="E97" s="315">
        <v>400</v>
      </c>
      <c r="F97" s="268">
        <v>400</v>
      </c>
      <c r="G97" s="317"/>
      <c r="H97" s="195"/>
      <c r="J97" s="196"/>
      <c r="K97" s="196"/>
    </row>
    <row r="98" spans="1:11" s="193" customFormat="1" ht="12.75" customHeight="1" x14ac:dyDescent="0.2">
      <c r="A98" s="263">
        <v>550</v>
      </c>
      <c r="B98" s="264" t="s">
        <v>170</v>
      </c>
      <c r="C98" s="265" t="s">
        <v>1965</v>
      </c>
      <c r="D98" s="266" t="s">
        <v>1585</v>
      </c>
      <c r="E98" s="315">
        <v>900</v>
      </c>
      <c r="F98" s="268">
        <v>900</v>
      </c>
      <c r="G98" s="317"/>
      <c r="H98" s="195"/>
      <c r="J98" s="196"/>
      <c r="K98" s="196"/>
    </row>
    <row r="99" spans="1:11" s="193" customFormat="1" ht="12.75" customHeight="1" x14ac:dyDescent="0.2">
      <c r="A99" s="263">
        <v>1000</v>
      </c>
      <c r="B99" s="264" t="s">
        <v>170</v>
      </c>
      <c r="C99" s="265" t="s">
        <v>1966</v>
      </c>
      <c r="D99" s="266" t="s">
        <v>1586</v>
      </c>
      <c r="E99" s="315">
        <v>1000</v>
      </c>
      <c r="F99" s="268">
        <v>1000</v>
      </c>
      <c r="G99" s="317"/>
      <c r="H99" s="195"/>
      <c r="J99" s="196"/>
      <c r="K99" s="196"/>
    </row>
    <row r="100" spans="1:11" s="193" customFormat="1" ht="12.75" customHeight="1" x14ac:dyDescent="0.2">
      <c r="A100" s="263">
        <v>1000</v>
      </c>
      <c r="B100" s="264" t="s">
        <v>170</v>
      </c>
      <c r="C100" s="265" t="s">
        <v>1967</v>
      </c>
      <c r="D100" s="266" t="s">
        <v>1587</v>
      </c>
      <c r="E100" s="315">
        <v>0</v>
      </c>
      <c r="F100" s="268">
        <v>0</v>
      </c>
      <c r="G100" s="317"/>
      <c r="H100" s="195"/>
      <c r="J100" s="196"/>
      <c r="K100" s="196"/>
    </row>
    <row r="101" spans="1:11" s="193" customFormat="1" ht="12.75" customHeight="1" x14ac:dyDescent="0.2">
      <c r="A101" s="263">
        <v>250</v>
      </c>
      <c r="B101" s="264" t="s">
        <v>170</v>
      </c>
      <c r="C101" s="265" t="s">
        <v>1968</v>
      </c>
      <c r="D101" s="266" t="s">
        <v>1916</v>
      </c>
      <c r="E101" s="315">
        <v>250</v>
      </c>
      <c r="F101" s="268">
        <v>250</v>
      </c>
      <c r="G101" s="317"/>
      <c r="H101" s="195"/>
      <c r="J101" s="196"/>
      <c r="K101" s="196"/>
    </row>
    <row r="102" spans="1:11" s="193" customFormat="1" ht="12.75" customHeight="1" x14ac:dyDescent="0.2">
      <c r="A102" s="309">
        <v>0</v>
      </c>
      <c r="B102" s="2401" t="s">
        <v>170</v>
      </c>
      <c r="C102" s="310" t="s">
        <v>1970</v>
      </c>
      <c r="D102" s="313" t="s">
        <v>1969</v>
      </c>
      <c r="E102" s="314">
        <v>1000</v>
      </c>
      <c r="F102" s="312">
        <v>1000</v>
      </c>
      <c r="G102" s="456"/>
      <c r="H102" s="195"/>
      <c r="J102" s="196"/>
      <c r="K102" s="196"/>
    </row>
    <row r="103" spans="1:11" s="193" customFormat="1" ht="12.75" customHeight="1" x14ac:dyDescent="0.2">
      <c r="A103" s="263">
        <v>0</v>
      </c>
      <c r="B103" s="264" t="s">
        <v>170</v>
      </c>
      <c r="C103" s="265" t="s">
        <v>2294</v>
      </c>
      <c r="D103" s="2678" t="s">
        <v>1971</v>
      </c>
      <c r="E103" s="267">
        <v>550</v>
      </c>
      <c r="F103" s="268">
        <v>550</v>
      </c>
      <c r="G103" s="317"/>
      <c r="H103" s="195"/>
      <c r="J103" s="196"/>
      <c r="K103" s="196"/>
    </row>
    <row r="104" spans="1:11" s="193" customFormat="1" ht="12.75" customHeight="1" thickBot="1" x14ac:dyDescent="0.25">
      <c r="A104" s="2156">
        <v>0</v>
      </c>
      <c r="B104" s="296" t="s">
        <v>170</v>
      </c>
      <c r="C104" s="324" t="s">
        <v>2295</v>
      </c>
      <c r="D104" s="2679" t="s">
        <v>1978</v>
      </c>
      <c r="E104" s="2159">
        <v>250</v>
      </c>
      <c r="F104" s="325">
        <v>250</v>
      </c>
      <c r="G104" s="2405"/>
      <c r="H104" s="195"/>
      <c r="J104" s="196"/>
      <c r="K104" s="196"/>
    </row>
    <row r="105" spans="1:11" s="193" customFormat="1" ht="10.5" customHeight="1" x14ac:dyDescent="0.2">
      <c r="A105" s="302"/>
      <c r="B105" s="303"/>
      <c r="C105" s="304"/>
      <c r="D105" s="305"/>
      <c r="E105" s="302"/>
      <c r="F105" s="302"/>
      <c r="G105" s="306"/>
      <c r="H105" s="195"/>
      <c r="J105" s="196"/>
      <c r="K105" s="196"/>
    </row>
    <row r="106" spans="1:11" s="193" customFormat="1" ht="12" customHeight="1" x14ac:dyDescent="0.25">
      <c r="B106" s="195"/>
      <c r="H106" s="195"/>
      <c r="J106" s="196"/>
      <c r="K106" s="196"/>
    </row>
    <row r="107" spans="1:11" s="193" customFormat="1" ht="12.75" customHeight="1" x14ac:dyDescent="0.25">
      <c r="B107" s="185" t="s">
        <v>1561</v>
      </c>
      <c r="C107" s="185"/>
      <c r="D107" s="185"/>
      <c r="E107" s="185"/>
      <c r="F107" s="185"/>
      <c r="G107" s="185"/>
      <c r="H107" s="195"/>
      <c r="J107" s="196"/>
      <c r="K107" s="196"/>
    </row>
    <row r="108" spans="1:11" s="193" customFormat="1" ht="12.75" customHeight="1" thickBot="1" x14ac:dyDescent="0.3">
      <c r="B108" s="194"/>
      <c r="C108" s="194"/>
      <c r="D108" s="194"/>
      <c r="E108" s="254"/>
      <c r="F108" s="254"/>
      <c r="G108" s="166" t="s">
        <v>106</v>
      </c>
      <c r="H108" s="195"/>
      <c r="J108" s="196"/>
      <c r="K108" s="196"/>
    </row>
    <row r="109" spans="1:11" s="193" customFormat="1" ht="12.75" customHeight="1" x14ac:dyDescent="0.25">
      <c r="A109" s="3074" t="s">
        <v>1943</v>
      </c>
      <c r="B109" s="3082" t="s">
        <v>155</v>
      </c>
      <c r="C109" s="3076" t="s">
        <v>1563</v>
      </c>
      <c r="D109" s="3068" t="s">
        <v>1562</v>
      </c>
      <c r="E109" s="3080" t="s">
        <v>1948</v>
      </c>
      <c r="F109" s="3070" t="s">
        <v>1945</v>
      </c>
      <c r="G109" s="3072" t="s">
        <v>158</v>
      </c>
      <c r="H109" s="195"/>
      <c r="J109" s="196"/>
      <c r="K109" s="196"/>
    </row>
    <row r="110" spans="1:11" s="193" customFormat="1" ht="12.75" customHeight="1" thickBot="1" x14ac:dyDescent="0.3">
      <c r="A110" s="3075"/>
      <c r="B110" s="3083"/>
      <c r="C110" s="3077"/>
      <c r="D110" s="3069"/>
      <c r="E110" s="3081"/>
      <c r="F110" s="3071"/>
      <c r="G110" s="3073"/>
      <c r="H110" s="195"/>
      <c r="J110" s="196"/>
      <c r="K110" s="196"/>
    </row>
    <row r="111" spans="1:11" s="193" customFormat="1" ht="12.75" customHeight="1" thickBot="1" x14ac:dyDescent="0.3">
      <c r="A111" s="326">
        <f>A112</f>
        <v>50</v>
      </c>
      <c r="B111" s="420" t="s">
        <v>2</v>
      </c>
      <c r="C111" s="327" t="s">
        <v>159</v>
      </c>
      <c r="D111" s="328" t="s">
        <v>160</v>
      </c>
      <c r="E111" s="326">
        <f>E112</f>
        <v>50</v>
      </c>
      <c r="F111" s="170">
        <f>F112</f>
        <v>50</v>
      </c>
      <c r="G111" s="206" t="s">
        <v>6</v>
      </c>
      <c r="H111" s="195"/>
      <c r="J111" s="196"/>
      <c r="K111" s="196"/>
    </row>
    <row r="112" spans="1:11" s="193" customFormat="1" ht="12.75" customHeight="1" x14ac:dyDescent="0.2">
      <c r="A112" s="257">
        <f>SUM(A113:A114)</f>
        <v>50</v>
      </c>
      <c r="B112" s="329" t="s">
        <v>6</v>
      </c>
      <c r="C112" s="259" t="s">
        <v>6</v>
      </c>
      <c r="D112" s="330" t="s">
        <v>1688</v>
      </c>
      <c r="E112" s="261">
        <f>SUM(E113:E114)</f>
        <v>50</v>
      </c>
      <c r="F112" s="262">
        <f>SUM(F113:F114)</f>
        <v>50</v>
      </c>
      <c r="G112" s="422"/>
      <c r="H112" s="195"/>
      <c r="J112" s="196"/>
      <c r="K112" s="196"/>
    </row>
    <row r="113" spans="1:11" s="193" customFormat="1" ht="12.75" customHeight="1" x14ac:dyDescent="0.2">
      <c r="A113" s="263">
        <v>0</v>
      </c>
      <c r="B113" s="332" t="s">
        <v>2</v>
      </c>
      <c r="C113" s="265" t="s">
        <v>1588</v>
      </c>
      <c r="D113" s="333" t="s">
        <v>1589</v>
      </c>
      <c r="E113" s="267">
        <v>0</v>
      </c>
      <c r="F113" s="268">
        <v>0</v>
      </c>
      <c r="G113" s="341"/>
      <c r="H113" s="195"/>
      <c r="J113" s="196"/>
      <c r="K113" s="196"/>
    </row>
    <row r="114" spans="1:11" s="193" customFormat="1" ht="12.75" customHeight="1" thickBot="1" x14ac:dyDescent="0.25">
      <c r="A114" s="2156">
        <v>50</v>
      </c>
      <c r="B114" s="2157" t="s">
        <v>2</v>
      </c>
      <c r="C114" s="324" t="s">
        <v>1661</v>
      </c>
      <c r="D114" s="2158" t="s">
        <v>1590</v>
      </c>
      <c r="E114" s="2159">
        <v>50</v>
      </c>
      <c r="F114" s="325">
        <v>50</v>
      </c>
      <c r="G114" s="425"/>
      <c r="H114" s="195"/>
      <c r="J114" s="196"/>
      <c r="K114" s="196"/>
    </row>
    <row r="115" spans="1:11" s="193" customFormat="1" ht="10.5" customHeight="1" x14ac:dyDescent="0.25">
      <c r="B115" s="195"/>
      <c r="H115" s="195"/>
      <c r="J115" s="196"/>
      <c r="K115" s="196"/>
    </row>
    <row r="116" spans="1:11" s="193" customFormat="1" ht="12" customHeight="1" x14ac:dyDescent="0.25">
      <c r="B116" s="195"/>
      <c r="H116" s="195"/>
      <c r="J116" s="196"/>
      <c r="K116" s="196"/>
    </row>
    <row r="117" spans="1:11" s="193" customFormat="1" ht="18.75" customHeight="1" x14ac:dyDescent="0.25">
      <c r="B117" s="185" t="s">
        <v>271</v>
      </c>
      <c r="C117" s="185"/>
      <c r="D117" s="185"/>
      <c r="E117" s="185"/>
      <c r="F117" s="185"/>
      <c r="G117" s="185"/>
      <c r="H117" s="164"/>
      <c r="J117" s="196"/>
      <c r="K117" s="196"/>
    </row>
    <row r="118" spans="1:11" s="193" customFormat="1" ht="12.75" customHeight="1" thickBot="1" x14ac:dyDescent="0.3">
      <c r="B118" s="194"/>
      <c r="C118" s="194"/>
      <c r="D118" s="194"/>
      <c r="E118" s="254"/>
      <c r="F118" s="254"/>
      <c r="G118" s="166" t="s">
        <v>106</v>
      </c>
      <c r="H118" s="195"/>
      <c r="J118" s="196"/>
      <c r="K118" s="196"/>
    </row>
    <row r="119" spans="1:11" s="193" customFormat="1" ht="12" customHeight="1" x14ac:dyDescent="0.25">
      <c r="A119" s="3074" t="s">
        <v>1943</v>
      </c>
      <c r="B119" s="3082" t="s">
        <v>155</v>
      </c>
      <c r="C119" s="3076" t="s">
        <v>272</v>
      </c>
      <c r="D119" s="3068" t="s">
        <v>273</v>
      </c>
      <c r="E119" s="3080" t="s">
        <v>1948</v>
      </c>
      <c r="F119" s="3070" t="s">
        <v>1945</v>
      </c>
      <c r="G119" s="3072" t="s">
        <v>158</v>
      </c>
      <c r="I119" s="196"/>
      <c r="J119" s="196"/>
    </row>
    <row r="120" spans="1:11" s="193" customFormat="1" ht="16.5" customHeight="1" thickBot="1" x14ac:dyDescent="0.3">
      <c r="A120" s="3075"/>
      <c r="B120" s="3083"/>
      <c r="C120" s="3077"/>
      <c r="D120" s="3069"/>
      <c r="E120" s="3081"/>
      <c r="F120" s="3071"/>
      <c r="G120" s="3073"/>
      <c r="I120" s="196"/>
      <c r="J120" s="196"/>
    </row>
    <row r="121" spans="1:11" s="193" customFormat="1" ht="15" customHeight="1" thickBot="1" x14ac:dyDescent="0.3">
      <c r="A121" s="326">
        <f>A122</f>
        <v>17720</v>
      </c>
      <c r="B121" s="420" t="s">
        <v>2</v>
      </c>
      <c r="C121" s="327" t="s">
        <v>159</v>
      </c>
      <c r="D121" s="328" t="s">
        <v>160</v>
      </c>
      <c r="E121" s="326">
        <f>E122</f>
        <v>18019</v>
      </c>
      <c r="F121" s="170">
        <f>F122</f>
        <v>18019</v>
      </c>
      <c r="G121" s="206" t="s">
        <v>6</v>
      </c>
      <c r="I121" s="196"/>
      <c r="J121" s="196"/>
      <c r="K121" s="196"/>
    </row>
    <row r="122" spans="1:11" s="193" customFormat="1" ht="12.75" customHeight="1" x14ac:dyDescent="0.2">
      <c r="A122" s="257">
        <f>SUM(A123:A139)</f>
        <v>17720</v>
      </c>
      <c r="B122" s="329" t="s">
        <v>6</v>
      </c>
      <c r="C122" s="259" t="s">
        <v>6</v>
      </c>
      <c r="D122" s="330" t="s">
        <v>274</v>
      </c>
      <c r="E122" s="261">
        <f>SUM(E123:E139)</f>
        <v>18019</v>
      </c>
      <c r="F122" s="262">
        <f>SUM(F123:F139)</f>
        <v>18019</v>
      </c>
      <c r="G122" s="422"/>
      <c r="I122" s="196"/>
      <c r="J122" s="196"/>
    </row>
    <row r="123" spans="1:11" s="193" customFormat="1" ht="12.75" customHeight="1" x14ac:dyDescent="0.2">
      <c r="A123" s="263">
        <v>1250</v>
      </c>
      <c r="B123" s="332" t="s">
        <v>161</v>
      </c>
      <c r="C123" s="265" t="s">
        <v>275</v>
      </c>
      <c r="D123" s="333" t="s">
        <v>1591</v>
      </c>
      <c r="E123" s="267">
        <v>1250</v>
      </c>
      <c r="F123" s="268">
        <v>1250</v>
      </c>
      <c r="G123" s="341"/>
      <c r="I123" s="196"/>
      <c r="J123" s="196"/>
    </row>
    <row r="124" spans="1:11" s="193" customFormat="1" ht="12.75" customHeight="1" x14ac:dyDescent="0.2">
      <c r="A124" s="263">
        <v>900</v>
      </c>
      <c r="B124" s="332" t="s">
        <v>2</v>
      </c>
      <c r="C124" s="265" t="s">
        <v>276</v>
      </c>
      <c r="D124" s="333" t="s">
        <v>277</v>
      </c>
      <c r="E124" s="267">
        <v>900</v>
      </c>
      <c r="F124" s="268">
        <v>900</v>
      </c>
      <c r="G124" s="341"/>
      <c r="I124" s="196"/>
      <c r="J124" s="196"/>
    </row>
    <row r="125" spans="1:11" s="193" customFormat="1" ht="12.75" customHeight="1" x14ac:dyDescent="0.2">
      <c r="A125" s="263">
        <v>320</v>
      </c>
      <c r="B125" s="332" t="s">
        <v>2</v>
      </c>
      <c r="C125" s="265" t="s">
        <v>278</v>
      </c>
      <c r="D125" s="333" t="s">
        <v>279</v>
      </c>
      <c r="E125" s="267">
        <v>320</v>
      </c>
      <c r="F125" s="268">
        <v>320</v>
      </c>
      <c r="G125" s="341"/>
      <c r="I125" s="196"/>
      <c r="J125" s="196"/>
    </row>
    <row r="126" spans="1:11" s="193" customFormat="1" ht="12.75" customHeight="1" x14ac:dyDescent="0.2">
      <c r="A126" s="263">
        <v>880</v>
      </c>
      <c r="B126" s="332" t="s">
        <v>2</v>
      </c>
      <c r="C126" s="265" t="s">
        <v>280</v>
      </c>
      <c r="D126" s="333" t="s">
        <v>281</v>
      </c>
      <c r="E126" s="267">
        <v>880</v>
      </c>
      <c r="F126" s="268">
        <v>880</v>
      </c>
      <c r="G126" s="341"/>
      <c r="I126" s="196"/>
      <c r="J126" s="196"/>
    </row>
    <row r="127" spans="1:11" s="193" customFormat="1" ht="12.75" customHeight="1" x14ac:dyDescent="0.2">
      <c r="A127" s="263">
        <v>500</v>
      </c>
      <c r="B127" s="332" t="s">
        <v>2</v>
      </c>
      <c r="C127" s="265" t="s">
        <v>282</v>
      </c>
      <c r="D127" s="333" t="s">
        <v>107</v>
      </c>
      <c r="E127" s="267">
        <v>500</v>
      </c>
      <c r="F127" s="268">
        <v>500</v>
      </c>
      <c r="G127" s="341"/>
      <c r="I127" s="196"/>
      <c r="J127" s="196"/>
    </row>
    <row r="128" spans="1:11" s="193" customFormat="1" ht="12.75" customHeight="1" x14ac:dyDescent="0.25">
      <c r="A128" s="334">
        <v>100</v>
      </c>
      <c r="B128" s="335" t="s">
        <v>2</v>
      </c>
      <c r="C128" s="336" t="s">
        <v>283</v>
      </c>
      <c r="D128" s="337" t="s">
        <v>284</v>
      </c>
      <c r="E128" s="338">
        <v>199</v>
      </c>
      <c r="F128" s="339">
        <v>199</v>
      </c>
      <c r="G128" s="423"/>
      <c r="I128" s="196"/>
      <c r="J128" s="196"/>
    </row>
    <row r="129" spans="1:11" s="193" customFormat="1" ht="12.75" customHeight="1" x14ac:dyDescent="0.25">
      <c r="A129" s="334">
        <v>50</v>
      </c>
      <c r="B129" s="335" t="s">
        <v>2</v>
      </c>
      <c r="C129" s="336" t="s">
        <v>285</v>
      </c>
      <c r="D129" s="337" t="s">
        <v>1963</v>
      </c>
      <c r="E129" s="338">
        <v>50</v>
      </c>
      <c r="F129" s="339">
        <v>50</v>
      </c>
      <c r="G129" s="341"/>
      <c r="I129" s="196"/>
      <c r="J129" s="196"/>
    </row>
    <row r="130" spans="1:11" s="193" customFormat="1" ht="12.75" customHeight="1" x14ac:dyDescent="0.2">
      <c r="A130" s="263">
        <v>100</v>
      </c>
      <c r="B130" s="332" t="s">
        <v>2</v>
      </c>
      <c r="C130" s="265" t="s">
        <v>286</v>
      </c>
      <c r="D130" s="337" t="s">
        <v>1592</v>
      </c>
      <c r="E130" s="267">
        <v>100</v>
      </c>
      <c r="F130" s="268">
        <v>100</v>
      </c>
      <c r="G130" s="423"/>
      <c r="I130" s="196"/>
      <c r="J130" s="196"/>
    </row>
    <row r="131" spans="1:11" s="193" customFormat="1" x14ac:dyDescent="0.25">
      <c r="A131" s="334">
        <v>20</v>
      </c>
      <c r="B131" s="335" t="s">
        <v>2</v>
      </c>
      <c r="C131" s="336" t="s">
        <v>287</v>
      </c>
      <c r="D131" s="337" t="s">
        <v>110</v>
      </c>
      <c r="E131" s="338">
        <v>20</v>
      </c>
      <c r="F131" s="339">
        <v>20</v>
      </c>
      <c r="G131" s="341"/>
      <c r="I131" s="196"/>
      <c r="J131" s="196"/>
    </row>
    <row r="132" spans="1:11" s="193" customFormat="1" x14ac:dyDescent="0.25">
      <c r="A132" s="334">
        <v>100</v>
      </c>
      <c r="B132" s="335" t="s">
        <v>2</v>
      </c>
      <c r="C132" s="336" t="s">
        <v>308</v>
      </c>
      <c r="D132" s="158" t="s">
        <v>111</v>
      </c>
      <c r="E132" s="338">
        <v>200</v>
      </c>
      <c r="F132" s="339">
        <v>200</v>
      </c>
      <c r="G132" s="341"/>
      <c r="I132" s="196"/>
      <c r="J132" s="196"/>
    </row>
    <row r="133" spans="1:11" s="193" customFormat="1" x14ac:dyDescent="0.25">
      <c r="A133" s="334">
        <v>100</v>
      </c>
      <c r="B133" s="335" t="s">
        <v>2</v>
      </c>
      <c r="C133" s="336" t="s">
        <v>307</v>
      </c>
      <c r="D133" s="158" t="s">
        <v>109</v>
      </c>
      <c r="E133" s="338">
        <v>100</v>
      </c>
      <c r="F133" s="339">
        <v>100</v>
      </c>
      <c r="G133" s="341"/>
      <c r="H133" s="421"/>
      <c r="I133" s="421"/>
      <c r="J133" s="196"/>
    </row>
    <row r="134" spans="1:11" s="193" customFormat="1" ht="22.5" x14ac:dyDescent="0.25">
      <c r="A134" s="334">
        <v>100</v>
      </c>
      <c r="B134" s="335" t="s">
        <v>2</v>
      </c>
      <c r="C134" s="336" t="s">
        <v>1593</v>
      </c>
      <c r="D134" s="158" t="s">
        <v>112</v>
      </c>
      <c r="E134" s="338">
        <v>100</v>
      </c>
      <c r="F134" s="339">
        <v>100</v>
      </c>
      <c r="G134" s="341"/>
      <c r="H134" s="421"/>
      <c r="I134" s="421"/>
      <c r="J134" s="196"/>
    </row>
    <row r="135" spans="1:11" s="193" customFormat="1" ht="22.5" x14ac:dyDescent="0.25">
      <c r="A135" s="936">
        <v>8000</v>
      </c>
      <c r="B135" s="1414" t="s">
        <v>2</v>
      </c>
      <c r="C135" s="955" t="s">
        <v>288</v>
      </c>
      <c r="D135" s="552" t="s">
        <v>108</v>
      </c>
      <c r="E135" s="825">
        <v>8000</v>
      </c>
      <c r="F135" s="947">
        <v>8000</v>
      </c>
      <c r="G135" s="343"/>
      <c r="I135" s="196"/>
      <c r="J135" s="196"/>
    </row>
    <row r="136" spans="1:11" s="193" customFormat="1" ht="22.5" x14ac:dyDescent="0.2">
      <c r="A136" s="263">
        <v>100</v>
      </c>
      <c r="B136" s="332" t="s">
        <v>2</v>
      </c>
      <c r="C136" s="265" t="s">
        <v>1595</v>
      </c>
      <c r="D136" s="337" t="s">
        <v>1596</v>
      </c>
      <c r="E136" s="267">
        <v>100</v>
      </c>
      <c r="F136" s="268">
        <v>100</v>
      </c>
      <c r="G136" s="423"/>
      <c r="I136" s="196"/>
      <c r="J136" s="196"/>
    </row>
    <row r="137" spans="1:11" s="193" customFormat="1" x14ac:dyDescent="0.25">
      <c r="A137" s="334">
        <v>200</v>
      </c>
      <c r="B137" s="335" t="s">
        <v>2</v>
      </c>
      <c r="C137" s="336" t="s">
        <v>1959</v>
      </c>
      <c r="D137" s="158" t="s">
        <v>1594</v>
      </c>
      <c r="E137" s="338">
        <v>200</v>
      </c>
      <c r="F137" s="339">
        <v>200</v>
      </c>
      <c r="G137" s="343"/>
      <c r="I137" s="196"/>
      <c r="J137" s="196"/>
    </row>
    <row r="138" spans="1:11" s="193" customFormat="1" x14ac:dyDescent="0.25">
      <c r="A138" s="334">
        <v>5000</v>
      </c>
      <c r="B138" s="335" t="s">
        <v>2</v>
      </c>
      <c r="C138" s="336" t="s">
        <v>1960</v>
      </c>
      <c r="D138" s="158" t="s">
        <v>1597</v>
      </c>
      <c r="E138" s="338">
        <v>5000</v>
      </c>
      <c r="F138" s="339">
        <v>5000</v>
      </c>
      <c r="G138" s="341"/>
      <c r="I138" s="421"/>
      <c r="J138" s="196"/>
    </row>
    <row r="139" spans="1:11" s="193" customFormat="1" ht="12" thickBot="1" x14ac:dyDescent="0.3">
      <c r="A139" s="2136">
        <v>0</v>
      </c>
      <c r="B139" s="2160" t="s">
        <v>2</v>
      </c>
      <c r="C139" s="957" t="s">
        <v>1961</v>
      </c>
      <c r="D139" s="2400" t="s">
        <v>1962</v>
      </c>
      <c r="E139" s="2138">
        <v>100</v>
      </c>
      <c r="F139" s="2139">
        <v>100</v>
      </c>
      <c r="G139" s="2161"/>
      <c r="H139" s="195"/>
      <c r="J139" s="196"/>
      <c r="K139" s="196"/>
    </row>
    <row r="140" spans="1:11" s="193" customFormat="1" x14ac:dyDescent="0.25">
      <c r="A140" s="821"/>
      <c r="B140" s="845"/>
      <c r="C140" s="846"/>
      <c r="D140" s="191"/>
      <c r="E140" s="821"/>
      <c r="F140" s="821"/>
      <c r="G140" s="823"/>
      <c r="H140" s="195"/>
      <c r="J140" s="196"/>
      <c r="K140" s="196"/>
    </row>
    <row r="141" spans="1:11" s="193" customFormat="1" x14ac:dyDescent="0.25">
      <c r="B141" s="195"/>
      <c r="H141" s="195"/>
      <c r="J141" s="196"/>
      <c r="K141" s="196"/>
    </row>
    <row r="142" spans="1:11" ht="16.5" customHeight="1" x14ac:dyDescent="0.2">
      <c r="B142" s="185" t="s">
        <v>289</v>
      </c>
      <c r="C142" s="185"/>
      <c r="D142" s="185"/>
      <c r="E142" s="185"/>
      <c r="F142" s="185"/>
      <c r="G142" s="185"/>
      <c r="H142" s="164"/>
    </row>
    <row r="143" spans="1:11" ht="12" thickBot="1" x14ac:dyDescent="0.25">
      <c r="B143" s="194"/>
      <c r="C143" s="194"/>
      <c r="D143" s="194"/>
      <c r="E143" s="166"/>
      <c r="F143" s="166"/>
      <c r="G143" s="166" t="s">
        <v>106</v>
      </c>
      <c r="H143" s="195"/>
    </row>
    <row r="144" spans="1:11" ht="13.5" customHeight="1" x14ac:dyDescent="0.2">
      <c r="A144" s="3074" t="s">
        <v>1943</v>
      </c>
      <c r="B144" s="3082" t="s">
        <v>155</v>
      </c>
      <c r="C144" s="3076" t="s">
        <v>290</v>
      </c>
      <c r="D144" s="3068" t="s">
        <v>291</v>
      </c>
      <c r="E144" s="3080" t="s">
        <v>1948</v>
      </c>
      <c r="F144" s="3070" t="s">
        <v>1945</v>
      </c>
      <c r="G144" s="3072" t="s">
        <v>158</v>
      </c>
      <c r="H144" s="186"/>
      <c r="I144" s="187"/>
      <c r="K144" s="186"/>
    </row>
    <row r="145" spans="1:12" ht="15" customHeight="1" thickBot="1" x14ac:dyDescent="0.25">
      <c r="A145" s="3075"/>
      <c r="B145" s="3083"/>
      <c r="C145" s="3077"/>
      <c r="D145" s="3069"/>
      <c r="E145" s="3081"/>
      <c r="F145" s="3071"/>
      <c r="G145" s="3073"/>
      <c r="H145" s="186"/>
      <c r="I145" s="187"/>
      <c r="K145" s="186"/>
    </row>
    <row r="146" spans="1:12" ht="15" customHeight="1" thickBot="1" x14ac:dyDescent="0.25">
      <c r="A146" s="170">
        <f>A147</f>
        <v>0</v>
      </c>
      <c r="B146" s="255" t="s">
        <v>2</v>
      </c>
      <c r="C146" s="256" t="s">
        <v>159</v>
      </c>
      <c r="D146" s="348" t="s">
        <v>160</v>
      </c>
      <c r="E146" s="170">
        <f>E147</f>
        <v>0</v>
      </c>
      <c r="F146" s="170">
        <v>0</v>
      </c>
      <c r="G146" s="206" t="s">
        <v>6</v>
      </c>
      <c r="H146" s="186"/>
      <c r="I146" s="187"/>
      <c r="K146" s="186"/>
    </row>
    <row r="147" spans="1:12" x14ac:dyDescent="0.2">
      <c r="A147" s="349">
        <v>0</v>
      </c>
      <c r="B147" s="350" t="s">
        <v>6</v>
      </c>
      <c r="C147" s="351" t="s">
        <v>6</v>
      </c>
      <c r="D147" s="352" t="s">
        <v>292</v>
      </c>
      <c r="E147" s="353">
        <v>0</v>
      </c>
      <c r="F147" s="354">
        <v>0</v>
      </c>
      <c r="G147" s="355"/>
      <c r="H147" s="186"/>
      <c r="I147" s="187"/>
      <c r="K147" s="186"/>
    </row>
    <row r="148" spans="1:12" ht="12" thickBot="1" x14ac:dyDescent="0.25">
      <c r="A148" s="356">
        <v>0</v>
      </c>
      <c r="B148" s="357"/>
      <c r="C148" s="358"/>
      <c r="D148" s="359"/>
      <c r="E148" s="360">
        <v>0</v>
      </c>
      <c r="F148" s="361">
        <v>0</v>
      </c>
      <c r="G148" s="301"/>
      <c r="H148" s="186"/>
      <c r="I148" s="187"/>
      <c r="K148" s="186"/>
    </row>
    <row r="149" spans="1:12" s="193" customFormat="1" ht="12.75" customHeight="1" x14ac:dyDescent="0.25">
      <c r="B149" s="195"/>
      <c r="H149" s="195"/>
      <c r="J149" s="196"/>
      <c r="K149" s="196"/>
    </row>
    <row r="150" spans="1:12" s="193" customFormat="1" ht="12.75" customHeight="1" x14ac:dyDescent="0.25">
      <c r="B150" s="195"/>
      <c r="H150" s="195"/>
      <c r="J150" s="196"/>
      <c r="K150" s="196"/>
    </row>
    <row r="151" spans="1:12" s="193" customFormat="1" ht="18.75" customHeight="1" x14ac:dyDescent="0.25">
      <c r="B151" s="362" t="s">
        <v>293</v>
      </c>
      <c r="C151" s="362"/>
      <c r="D151" s="362"/>
      <c r="E151" s="362"/>
      <c r="F151" s="362"/>
      <c r="G151" s="362"/>
      <c r="H151" s="362"/>
      <c r="J151" s="196"/>
      <c r="K151" s="196"/>
    </row>
    <row r="152" spans="1:12" s="193" customFormat="1" ht="12.75" customHeight="1" thickBot="1" x14ac:dyDescent="0.3">
      <c r="B152" s="2"/>
      <c r="C152" s="2"/>
      <c r="D152" s="2"/>
      <c r="E152" s="363"/>
      <c r="F152" s="363"/>
      <c r="G152" s="363" t="s">
        <v>106</v>
      </c>
      <c r="H152" s="364"/>
      <c r="J152" s="196"/>
      <c r="K152" s="196"/>
    </row>
    <row r="153" spans="1:12" s="193" customFormat="1" ht="12.75" customHeight="1" x14ac:dyDescent="0.25">
      <c r="A153" s="3074" t="s">
        <v>1943</v>
      </c>
      <c r="B153" s="3084" t="s">
        <v>294</v>
      </c>
      <c r="C153" s="3086" t="s">
        <v>1668</v>
      </c>
      <c r="D153" s="3068" t="s">
        <v>295</v>
      </c>
      <c r="E153" s="3080" t="s">
        <v>1948</v>
      </c>
      <c r="F153" s="3070" t="s">
        <v>1945</v>
      </c>
      <c r="G153" s="3072" t="s">
        <v>158</v>
      </c>
      <c r="I153" s="196"/>
      <c r="J153" s="196"/>
    </row>
    <row r="154" spans="1:12" s="193" customFormat="1" ht="16.5" customHeight="1" thickBot="1" x14ac:dyDescent="0.3">
      <c r="A154" s="3075"/>
      <c r="B154" s="3085"/>
      <c r="C154" s="3087"/>
      <c r="D154" s="3088"/>
      <c r="E154" s="3081"/>
      <c r="F154" s="3071"/>
      <c r="G154" s="3073"/>
      <c r="I154" s="196"/>
      <c r="J154" s="196"/>
    </row>
    <row r="155" spans="1:12" s="193" customFormat="1" ht="15" customHeight="1" thickBot="1" x14ac:dyDescent="0.3">
      <c r="A155" s="365">
        <f>A156</f>
        <v>14800</v>
      </c>
      <c r="B155" s="366" t="s">
        <v>1</v>
      </c>
      <c r="C155" s="367" t="s">
        <v>296</v>
      </c>
      <c r="D155" s="368" t="s">
        <v>297</v>
      </c>
      <c r="E155" s="365">
        <f>E156</f>
        <v>15000</v>
      </c>
      <c r="F155" s="369">
        <f>F156</f>
        <v>15000</v>
      </c>
      <c r="G155" s="206" t="s">
        <v>6</v>
      </c>
      <c r="I155" s="196"/>
      <c r="J155" s="196"/>
    </row>
    <row r="156" spans="1:12" s="193" customFormat="1" ht="12.75" customHeight="1" x14ac:dyDescent="0.25">
      <c r="A156" s="370">
        <f>SUM(A157:A160)</f>
        <v>14800</v>
      </c>
      <c r="B156" s="573" t="s">
        <v>2</v>
      </c>
      <c r="C156" s="371" t="s">
        <v>6</v>
      </c>
      <c r="D156" s="372" t="s">
        <v>298</v>
      </c>
      <c r="E156" s="373">
        <f>SUM(E157:E160)</f>
        <v>15000</v>
      </c>
      <c r="F156" s="374">
        <f>SUM(F157:F160)</f>
        <v>15000</v>
      </c>
      <c r="G156" s="375"/>
      <c r="I156" s="196"/>
      <c r="J156" s="196"/>
      <c r="L156" s="376"/>
    </row>
    <row r="157" spans="1:12" s="193" customFormat="1" ht="12.75" customHeight="1" x14ac:dyDescent="0.2">
      <c r="A157" s="377">
        <v>12950</v>
      </c>
      <c r="B157" s="378" t="s">
        <v>2</v>
      </c>
      <c r="C157" s="379">
        <v>1010000</v>
      </c>
      <c r="D157" s="380" t="s">
        <v>299</v>
      </c>
      <c r="E157" s="381">
        <v>12950</v>
      </c>
      <c r="F157" s="382">
        <v>12950</v>
      </c>
      <c r="G157" s="383"/>
      <c r="I157" s="196"/>
      <c r="J157" s="196"/>
    </row>
    <row r="158" spans="1:12" s="193" customFormat="1" ht="12.75" customHeight="1" x14ac:dyDescent="0.2">
      <c r="A158" s="384">
        <v>1000</v>
      </c>
      <c r="B158" s="378" t="s">
        <v>2</v>
      </c>
      <c r="C158" s="379">
        <v>1020000</v>
      </c>
      <c r="D158" s="380" t="s">
        <v>300</v>
      </c>
      <c r="E158" s="385">
        <v>1200</v>
      </c>
      <c r="F158" s="386">
        <v>1200</v>
      </c>
      <c r="G158" s="383"/>
      <c r="I158" s="196"/>
      <c r="J158" s="196"/>
    </row>
    <row r="159" spans="1:12" s="193" customFormat="1" ht="12.75" customHeight="1" x14ac:dyDescent="0.2">
      <c r="A159" s="387">
        <v>800</v>
      </c>
      <c r="B159" s="388" t="s">
        <v>2</v>
      </c>
      <c r="C159" s="389">
        <v>1030000</v>
      </c>
      <c r="D159" s="390" t="s">
        <v>301</v>
      </c>
      <c r="E159" s="391">
        <v>800</v>
      </c>
      <c r="F159" s="392">
        <v>800</v>
      </c>
      <c r="G159" s="383"/>
      <c r="I159" s="196"/>
      <c r="J159" s="196"/>
    </row>
    <row r="160" spans="1:12" ht="12.75" customHeight="1" thickBot="1" x14ac:dyDescent="0.25">
      <c r="A160" s="393">
        <v>50</v>
      </c>
      <c r="B160" s="394" t="s">
        <v>2</v>
      </c>
      <c r="C160" s="395">
        <v>1030000</v>
      </c>
      <c r="D160" s="396" t="s">
        <v>302</v>
      </c>
      <c r="E160" s="397">
        <v>50</v>
      </c>
      <c r="F160" s="398">
        <v>50</v>
      </c>
      <c r="G160" s="399"/>
      <c r="H160" s="186"/>
      <c r="I160" s="187"/>
      <c r="K160" s="186"/>
    </row>
    <row r="163" spans="1:11" ht="18.75" customHeight="1" x14ac:dyDescent="0.2">
      <c r="B163" s="185" t="s">
        <v>303</v>
      </c>
      <c r="C163" s="185"/>
      <c r="D163" s="185"/>
      <c r="E163" s="185"/>
      <c r="F163" s="185"/>
      <c r="G163" s="185"/>
      <c r="H163" s="164"/>
    </row>
    <row r="164" spans="1:11" ht="12.75" customHeight="1" thickBot="1" x14ac:dyDescent="0.25">
      <c r="B164" s="194"/>
      <c r="C164" s="194"/>
      <c r="D164" s="400"/>
      <c r="E164" s="401"/>
      <c r="F164" s="401"/>
      <c r="G164" s="166" t="s">
        <v>106</v>
      </c>
      <c r="H164" s="193"/>
    </row>
    <row r="165" spans="1:11" ht="12.75" customHeight="1" x14ac:dyDescent="0.2">
      <c r="A165" s="3074" t="s">
        <v>1943</v>
      </c>
      <c r="B165" s="3082" t="s">
        <v>155</v>
      </c>
      <c r="C165" s="3076" t="s">
        <v>304</v>
      </c>
      <c r="D165" s="3090" t="s">
        <v>305</v>
      </c>
      <c r="E165" s="3080" t="s">
        <v>1948</v>
      </c>
      <c r="F165" s="3070" t="s">
        <v>1945</v>
      </c>
      <c r="G165" s="3072" t="s">
        <v>158</v>
      </c>
      <c r="H165" s="186"/>
      <c r="I165" s="187"/>
      <c r="K165" s="186"/>
    </row>
    <row r="166" spans="1:11" ht="15.75" customHeight="1" thickBot="1" x14ac:dyDescent="0.25">
      <c r="A166" s="3075"/>
      <c r="B166" s="3083"/>
      <c r="C166" s="3077"/>
      <c r="D166" s="3091"/>
      <c r="E166" s="3081"/>
      <c r="F166" s="3071"/>
      <c r="G166" s="3073"/>
      <c r="H166" s="186"/>
      <c r="I166" s="187"/>
      <c r="K166" s="186"/>
    </row>
    <row r="167" spans="1:11" ht="15" customHeight="1" thickBot="1" x14ac:dyDescent="0.25">
      <c r="A167" s="170">
        <f>A168</f>
        <v>10000</v>
      </c>
      <c r="B167" s="255" t="s">
        <v>1</v>
      </c>
      <c r="C167" s="256" t="s">
        <v>159</v>
      </c>
      <c r="D167" s="368" t="s">
        <v>160</v>
      </c>
      <c r="E167" s="170">
        <f>E168</f>
        <v>10000</v>
      </c>
      <c r="F167" s="170">
        <v>10000</v>
      </c>
      <c r="G167" s="206" t="s">
        <v>6</v>
      </c>
      <c r="H167" s="186"/>
      <c r="I167" s="187"/>
      <c r="K167" s="186"/>
    </row>
    <row r="168" spans="1:11" ht="12.75" customHeight="1" thickBot="1" x14ac:dyDescent="0.25">
      <c r="A168" s="402">
        <v>10000</v>
      </c>
      <c r="B168" s="403" t="s">
        <v>2</v>
      </c>
      <c r="C168" s="404" t="s">
        <v>6</v>
      </c>
      <c r="D168" s="405" t="s">
        <v>306</v>
      </c>
      <c r="E168" s="406">
        <v>10000</v>
      </c>
      <c r="F168" s="407">
        <v>10000</v>
      </c>
      <c r="G168" s="408"/>
      <c r="H168" s="186"/>
      <c r="I168" s="187"/>
      <c r="K168" s="186"/>
    </row>
    <row r="169" spans="1:11" ht="12.75" customHeight="1" x14ac:dyDescent="0.2">
      <c r="A169" s="2238"/>
      <c r="B169" s="485"/>
      <c r="C169" s="2239"/>
      <c r="D169" s="2240"/>
      <c r="E169" s="2238"/>
      <c r="F169" s="2238"/>
      <c r="G169" s="2237"/>
      <c r="H169" s="186"/>
      <c r="I169" s="187"/>
      <c r="K169" s="186"/>
    </row>
    <row r="170" spans="1:11" ht="12.75" customHeight="1" x14ac:dyDescent="0.2">
      <c r="A170" s="2238"/>
      <c r="B170" s="485"/>
      <c r="C170" s="2239"/>
      <c r="D170" s="2240"/>
      <c r="E170" s="2238"/>
      <c r="F170" s="2238"/>
      <c r="G170" s="2237"/>
      <c r="H170" s="186"/>
      <c r="I170" s="187"/>
      <c r="K170" s="186"/>
    </row>
    <row r="171" spans="1:11" ht="12.75" customHeight="1" x14ac:dyDescent="0.2">
      <c r="B171" s="409"/>
      <c r="C171" s="409"/>
      <c r="E171" s="409"/>
      <c r="F171" s="409"/>
      <c r="G171" s="410"/>
    </row>
    <row r="172" spans="1:11" ht="12.75" customHeight="1" x14ac:dyDescent="0.2">
      <c r="A172" s="3089"/>
      <c r="B172" s="3089"/>
      <c r="C172" s="3089"/>
      <c r="H172" s="411"/>
    </row>
    <row r="173" spans="1:11" ht="12.75" customHeight="1" x14ac:dyDescent="0.2">
      <c r="A173" s="409"/>
      <c r="B173" s="409"/>
      <c r="C173" s="409"/>
      <c r="F173" s="411"/>
      <c r="H173" s="411"/>
    </row>
    <row r="174" spans="1:11" ht="12.75" customHeight="1" x14ac:dyDescent="0.2">
      <c r="A174" s="3089"/>
      <c r="B174" s="3089"/>
      <c r="C174" s="3089"/>
      <c r="H174" s="411"/>
    </row>
    <row r="175" spans="1:11" ht="12.75" x14ac:dyDescent="0.2">
      <c r="A175" s="409"/>
      <c r="B175" s="409"/>
      <c r="C175" s="409"/>
      <c r="F175" s="411"/>
      <c r="H175" s="411"/>
    </row>
    <row r="176" spans="1:11" ht="12.75" x14ac:dyDescent="0.2">
      <c r="A176" s="3089"/>
      <c r="B176" s="3089"/>
      <c r="C176" s="3089"/>
      <c r="H176" s="411"/>
    </row>
    <row r="177" spans="1:8" ht="12.75" x14ac:dyDescent="0.2">
      <c r="A177" s="411"/>
      <c r="B177" s="411"/>
      <c r="C177" s="411"/>
      <c r="D177" s="411"/>
      <c r="E177" s="411"/>
      <c r="F177" s="411"/>
      <c r="H177" s="411"/>
    </row>
  </sheetData>
  <mergeCells count="65">
    <mergeCell ref="C109:C110"/>
    <mergeCell ref="D109:D110"/>
    <mergeCell ref="E109:E110"/>
    <mergeCell ref="F109:F110"/>
    <mergeCell ref="G109:G110"/>
    <mergeCell ref="G165:G166"/>
    <mergeCell ref="A172:C172"/>
    <mergeCell ref="A174:C174"/>
    <mergeCell ref="A176:C176"/>
    <mergeCell ref="A165:A166"/>
    <mergeCell ref="B165:B166"/>
    <mergeCell ref="C165:C166"/>
    <mergeCell ref="D165:D166"/>
    <mergeCell ref="E165:E166"/>
    <mergeCell ref="F165:F166"/>
    <mergeCell ref="G144:G145"/>
    <mergeCell ref="A153:A154"/>
    <mergeCell ref="B153:B154"/>
    <mergeCell ref="C153:C154"/>
    <mergeCell ref="D153:D154"/>
    <mergeCell ref="E153:E154"/>
    <mergeCell ref="F153:F154"/>
    <mergeCell ref="G153:G154"/>
    <mergeCell ref="A144:A145"/>
    <mergeCell ref="B144:B145"/>
    <mergeCell ref="C144:C145"/>
    <mergeCell ref="D144:D145"/>
    <mergeCell ref="E144:E145"/>
    <mergeCell ref="F144:F145"/>
    <mergeCell ref="G75:G76"/>
    <mergeCell ref="A119:A120"/>
    <mergeCell ref="B119:B120"/>
    <mergeCell ref="C119:C120"/>
    <mergeCell ref="D119:D120"/>
    <mergeCell ref="E119:E120"/>
    <mergeCell ref="F119:F120"/>
    <mergeCell ref="G119:G120"/>
    <mergeCell ref="A75:A76"/>
    <mergeCell ref="B75:B76"/>
    <mergeCell ref="C75:C76"/>
    <mergeCell ref="D75:D76"/>
    <mergeCell ref="E75:E76"/>
    <mergeCell ref="F75:F76"/>
    <mergeCell ref="A109:A110"/>
    <mergeCell ref="B109:B110"/>
    <mergeCell ref="G21:G22"/>
    <mergeCell ref="A45:A46"/>
    <mergeCell ref="B45:B46"/>
    <mergeCell ref="C45:C46"/>
    <mergeCell ref="D45:D46"/>
    <mergeCell ref="E45:E46"/>
    <mergeCell ref="F45:F46"/>
    <mergeCell ref="G45:G46"/>
    <mergeCell ref="A21:A22"/>
    <mergeCell ref="B21:B22"/>
    <mergeCell ref="C21:C22"/>
    <mergeCell ref="D21:D22"/>
    <mergeCell ref="E21:E22"/>
    <mergeCell ref="F21:F22"/>
    <mergeCell ref="A1:G1"/>
    <mergeCell ref="A3:G3"/>
    <mergeCell ref="C5:E5"/>
    <mergeCell ref="C7:C8"/>
    <mergeCell ref="D7:D8"/>
    <mergeCell ref="E7:E8"/>
  </mergeCells>
  <conditionalFormatting sqref="D103:D104">
    <cfRule type="duplicateValues" dxfId="31" priority="1" stopIfTrue="1"/>
  </conditionalFormatting>
  <printOptions horizontalCentered="1"/>
  <pageMargins left="0.19685039370078741" right="0.19685039370078741" top="0.39370078740157483" bottom="0.19685039370078741" header="0.11811023622047245" footer="0.11811023622047245"/>
  <pageSetup paperSize="9" scale="84" fitToHeight="2" orientation="portrait" r:id="rId1"/>
  <headerFooter alignWithMargins="0"/>
  <rowBreaks count="2" manualBreakCount="2">
    <brk id="70" max="16383" man="1"/>
    <brk id="13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34</vt:i4>
      </vt:variant>
      <vt:variant>
        <vt:lpstr>Pojmenované oblasti</vt:lpstr>
      </vt:variant>
      <vt:variant>
        <vt:i4>26</vt:i4>
      </vt:variant>
    </vt:vector>
  </HeadingPairs>
  <TitlesOfParts>
    <vt:vector size="60" baseType="lpstr">
      <vt:lpstr>Titul</vt:lpstr>
      <vt:lpstr>zkratky</vt:lpstr>
      <vt:lpstr>RLK 2023 P</vt:lpstr>
      <vt:lpstr>Příjmy ZU a SU </vt:lpstr>
      <vt:lpstr>Příjmy DU</vt:lpstr>
      <vt:lpstr>RLK 2023 V</vt:lpstr>
      <vt:lpstr>limity výdajů</vt:lpstr>
      <vt:lpstr>ZU a SU</vt:lpstr>
      <vt:lpstr>Hejtman</vt:lpstr>
      <vt:lpstr>Rozvoj</vt:lpstr>
      <vt:lpstr>Ekonomika</vt:lpstr>
      <vt:lpstr>OŠMTSV</vt:lpstr>
      <vt:lpstr>OŠMTSV 913 04</vt:lpstr>
      <vt:lpstr>OŠMTS P 04</vt:lpstr>
      <vt:lpstr>Sociální</vt:lpstr>
      <vt:lpstr>Sociální P 05</vt:lpstr>
      <vt:lpstr>Silnič.hospodářství</vt:lpstr>
      <vt:lpstr>Silnič.hospodářství P 06</vt:lpstr>
      <vt:lpstr>Kultura</vt:lpstr>
      <vt:lpstr>Kultura 913 07</vt:lpstr>
      <vt:lpstr>Kultura P 07</vt:lpstr>
      <vt:lpstr>ŽP</vt:lpstr>
      <vt:lpstr>Životní prostředí P 08</vt:lpstr>
      <vt:lpstr>Zdravotnictví</vt:lpstr>
      <vt:lpstr>Zdrav P 09</vt:lpstr>
      <vt:lpstr>Právní</vt:lpstr>
      <vt:lpstr>Územní plán</vt:lpstr>
      <vt:lpstr>Informatika</vt:lpstr>
      <vt:lpstr>Investice</vt:lpstr>
      <vt:lpstr>Ředitel</vt:lpstr>
      <vt:lpstr>Odd.Sekret.ředitele</vt:lpstr>
      <vt:lpstr>Odd.VZ</vt:lpstr>
      <vt:lpstr>Dopr. obslužnost</vt:lpstr>
      <vt:lpstr>Dopr.obslužnost P 21</vt:lpstr>
      <vt:lpstr>'Dopr. obslužnost'!Názvy_tisku</vt:lpstr>
      <vt:lpstr>'Dopr.obslužnost P 21'!Názvy_tisku</vt:lpstr>
      <vt:lpstr>Ekonomika!Názvy_tisku</vt:lpstr>
      <vt:lpstr>Hejtman!Názvy_tisku</vt:lpstr>
      <vt:lpstr>Investice!Názvy_tisku</vt:lpstr>
      <vt:lpstr>Kultura!Názvy_tisku</vt:lpstr>
      <vt:lpstr>'Kultura 913 07'!Názvy_tisku</vt:lpstr>
      <vt:lpstr>Odd.Sekret.ředitele!Názvy_tisku</vt:lpstr>
      <vt:lpstr>Odd.VZ!Názvy_tisku</vt:lpstr>
      <vt:lpstr>'OŠMTS P 04'!Názvy_tisku</vt:lpstr>
      <vt:lpstr>OŠMTSV!Názvy_tisku</vt:lpstr>
      <vt:lpstr>'OŠMTSV 913 04'!Názvy_tisku</vt:lpstr>
      <vt:lpstr>Právní!Názvy_tisku</vt:lpstr>
      <vt:lpstr>'Příjmy DU'!Názvy_tisku</vt:lpstr>
      <vt:lpstr>Rozvoj!Názvy_tisku</vt:lpstr>
      <vt:lpstr>Ředitel!Názvy_tisku</vt:lpstr>
      <vt:lpstr>Silnič.hospodářství!Názvy_tisku</vt:lpstr>
      <vt:lpstr>Sociální!Názvy_tisku</vt:lpstr>
      <vt:lpstr>'Územní plán'!Názvy_tisku</vt:lpstr>
      <vt:lpstr>Zdravotnictví!Názvy_tisku</vt:lpstr>
      <vt:lpstr>'ZU a SU'!Názvy_tisku</vt:lpstr>
      <vt:lpstr>ŽP!Názvy_tisku</vt:lpstr>
      <vt:lpstr>'Příjmy DU'!Oblast_tisku</vt:lpstr>
      <vt:lpstr>'Příjmy ZU a SU '!Oblast_tisku</vt:lpstr>
      <vt:lpstr>Titul!Oblast_tisku</vt:lpstr>
      <vt:lpstr>'ZU a SU'!Oblast_tisku</vt:lpstr>
    </vt:vector>
  </TitlesOfParts>
  <Company>Krajský úřad Libereckého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Fantová Lucie</dc:creator>
  <cp:lastModifiedBy>Flecknová Vendulka</cp:lastModifiedBy>
  <cp:lastPrinted>2022-12-01T10:37:25Z</cp:lastPrinted>
  <dcterms:created xsi:type="dcterms:W3CDTF">2020-08-25T07:03:26Z</dcterms:created>
  <dcterms:modified xsi:type="dcterms:W3CDTF">2022-12-07T10:03:55Z</dcterms:modified>
</cp:coreProperties>
</file>